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58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<sst xmlns="http://schemas.openxmlformats.org/spreadsheetml/2006/main" count="186" uniqueCount="132">
  <si>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</si>
  <si>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</si>
  <si>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</si>
  <si>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</si>
  <si>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</si>
  <si>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</si>
  <si>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</si>
  <si>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</si>
  <si>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</si>
  <si>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</si>
  <si>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</si>
  <si>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</si>
  <si>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</si>
  <si>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</si>
  <si>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</si>
  <si>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</si>
  <si>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</si>
  <si>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</si>
  <si>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</si>
  <si>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</si>
  <si>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</si>
  <si>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</si>
  <si>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</si>
  <si>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</si>
  <si>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</si>
  <si>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</si>
  <si>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</si>
  <si>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</si>
  <si>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</si>
  <si>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</si>
  <si>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</si>
  <si>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</si>
  <si>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</si>
  <si>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</si>
  <si>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</si>
  <si>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</si>
  <si>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</si>
  <si>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</si>
  <si>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</si>
  <si>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</si>
  <si>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</si>
  <si>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</si>
  <si>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</si>
  <si>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Panwari Road, Madhya Pradesh</t>
    <phoneticPr fontId="18" type="noConversion"/>
  </si>
  <si>
    <t>TEVS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</si>
  <si>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</si>
  <si>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</si>
  <si>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</si>
  <si>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</si>
  <si>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</si>
  <si>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</si>
  <si>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</si>
  <si>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</si>
  <si>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</si>
  <si>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</si>
  <si>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</si>
  <si>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</si>
  <si>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</si>
  <si>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</si>
  <si>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</si>
  <si>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</si>
  <si>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</si>
  <si>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</si>
  <si>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</si>
  <si>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</si>
  <si>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</si>
  <si>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</si>
  <si>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</si>
  <si>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</si>
  <si>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</si>
  <si>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</si>
  <si>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</si>
  <si>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</si>
  <si>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</si>
  <si>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</si>
  <si>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</si>
  <si>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</si>
  <si>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</si>
  <si>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</si>
  <si>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</si>
  <si>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 xml:space="preserve">25.41556 -  25.41602 °N </t>
    <phoneticPr fontId="18" type="noConversion"/>
  </si>
  <si>
    <t>79.49989 - 79.49888 °E</t>
    <phoneticPr fontId="18" type="noConversion"/>
  </si>
  <si>
    <t>163 - 172 m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</si>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</sst>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7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19</v>
      </c>
      <c r="B1" s="238" t="s">
        <v>15</v>
      </c>
      <c r="C1" s="234" t="s">
        <v>16</v>
      </c>
      <c r="D1" s="235"/>
      <c r="E1" s="228" t="s">
        <v>17</v>
      </c>
      <c r="F1" s="229"/>
      <c r="G1" s="228" t="s">
        <v>18</v>
      </c>
      <c r="H1" s="229"/>
      <c r="I1" s="178" t="s">
        <v>74</v>
      </c>
      <c r="J1" s="232"/>
      <c r="K1" s="178" t="s">
        <v>75</v>
      </c>
      <c r="L1" s="179"/>
      <c r="M1" s="174"/>
      <c r="N1" s="192" t="s">
        <v>71</v>
      </c>
      <c r="O1" s="192"/>
      <c r="P1" s="129">
        <v>1</v>
      </c>
      <c r="Q1" s="124"/>
      <c r="R1" s="125"/>
      <c r="S1" s="194" t="s">
        <v>73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72</v>
      </c>
      <c r="O2" s="193"/>
      <c r="P2" s="126" t="s">
        <v>70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44</v>
      </c>
      <c r="B3" s="159" t="s">
        <v>43</v>
      </c>
      <c r="C3" s="182" t="s">
        <v>80</v>
      </c>
      <c r="D3" s="183"/>
      <c r="E3" s="182" t="s">
        <v>81</v>
      </c>
      <c r="F3" s="183"/>
      <c r="G3" s="241" t="s">
        <v>82</v>
      </c>
      <c r="H3" s="242"/>
      <c r="I3" s="243">
        <v>39200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68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35</v>
      </c>
      <c r="B5" s="203" t="s">
        <v>34</v>
      </c>
      <c r="C5" s="207" t="s">
        <v>90</v>
      </c>
      <c r="D5" s="208"/>
      <c r="E5" s="209" t="s">
        <v>84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85</v>
      </c>
      <c r="P5" s="215"/>
      <c r="Q5" s="215"/>
      <c r="R5" s="215"/>
      <c r="S5" s="215"/>
      <c r="T5" s="215"/>
      <c r="U5" s="215"/>
      <c r="V5" s="215"/>
      <c r="W5" s="216"/>
      <c r="X5" s="217" t="s">
        <v>86</v>
      </c>
      <c r="Y5" s="218"/>
      <c r="Z5" s="218"/>
      <c r="AA5" s="219"/>
      <c r="AB5" s="220" t="s">
        <v>87</v>
      </c>
      <c r="AC5" s="221"/>
      <c r="AD5" s="222"/>
      <c r="AE5" s="223" t="s">
        <v>88</v>
      </c>
      <c r="AF5" s="224"/>
      <c r="AG5" s="224"/>
      <c r="AH5" s="224"/>
      <c r="AI5" s="225"/>
      <c r="AJ5" s="200" t="s">
        <v>89</v>
      </c>
      <c r="AK5" s="201"/>
      <c r="AL5" s="202"/>
      <c r="AN5" s="172" t="s">
        <v>38</v>
      </c>
      <c r="AO5" s="170" t="s">
        <v>39</v>
      </c>
      <c r="AP5" s="170" t="s">
        <v>40</v>
      </c>
      <c r="AQ5" s="165" t="s">
        <v>41</v>
      </c>
      <c r="AR5" s="165" t="s">
        <v>36</v>
      </c>
      <c r="AS5" s="165" t="s">
        <v>37</v>
      </c>
      <c r="AT5" s="165" t="s">
        <v>31</v>
      </c>
      <c r="AU5" s="165" t="s">
        <v>42</v>
      </c>
      <c r="AV5" s="165" t="s">
        <v>67</v>
      </c>
      <c r="AW5" s="168" t="s">
        <v>32</v>
      </c>
    </row>
    <row r="6" spans="1:88" ht="80.25" customHeight="1" thickBot="1">
      <c r="A6" s="206"/>
      <c r="B6" s="204"/>
      <c r="C6" s="131" t="s">
        <v>22</v>
      </c>
      <c r="D6" s="132" t="s">
        <v>104</v>
      </c>
      <c r="E6" s="133" t="s">
        <v>105</v>
      </c>
      <c r="F6" s="134" t="s">
        <v>69</v>
      </c>
      <c r="G6" s="135" t="s">
        <v>76</v>
      </c>
      <c r="H6" s="136" t="s">
        <v>91</v>
      </c>
      <c r="I6" s="135" t="s">
        <v>77</v>
      </c>
      <c r="J6" s="134" t="s">
        <v>78</v>
      </c>
      <c r="K6" s="135" t="s">
        <v>108</v>
      </c>
      <c r="L6" s="134" t="s">
        <v>109</v>
      </c>
      <c r="M6" s="137" t="s">
        <v>79</v>
      </c>
      <c r="N6" s="138" t="s">
        <v>83</v>
      </c>
      <c r="O6" s="139" t="s">
        <v>111</v>
      </c>
      <c r="P6" s="140" t="s">
        <v>112</v>
      </c>
      <c r="Q6" s="141" t="s">
        <v>113</v>
      </c>
      <c r="R6" s="140" t="s">
        <v>114</v>
      </c>
      <c r="S6" s="142" t="s">
        <v>115</v>
      </c>
      <c r="T6" s="141" t="s">
        <v>116</v>
      </c>
      <c r="U6" s="143" t="s">
        <v>117</v>
      </c>
      <c r="V6" s="140" t="s">
        <v>118</v>
      </c>
      <c r="W6" s="144" t="s">
        <v>119</v>
      </c>
      <c r="X6" s="145" t="s">
        <v>92</v>
      </c>
      <c r="Y6" s="146" t="s">
        <v>94</v>
      </c>
      <c r="Z6" s="147" t="s">
        <v>95</v>
      </c>
      <c r="AA6" s="148" t="s">
        <v>93</v>
      </c>
      <c r="AB6" s="149" t="s">
        <v>96</v>
      </c>
      <c r="AC6" s="150" t="s">
        <v>97</v>
      </c>
      <c r="AD6" s="151" t="s">
        <v>98</v>
      </c>
      <c r="AE6" s="152" t="s">
        <v>102</v>
      </c>
      <c r="AF6" s="153" t="s">
        <v>99</v>
      </c>
      <c r="AG6" s="153" t="s">
        <v>100</v>
      </c>
      <c r="AH6" s="153" t="s">
        <v>101</v>
      </c>
      <c r="AI6" s="154" t="s">
        <v>103</v>
      </c>
      <c r="AJ6" s="155" t="s">
        <v>0</v>
      </c>
      <c r="AK6" s="156" t="s">
        <v>1</v>
      </c>
      <c r="AL6" s="157" t="s">
        <v>2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45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>
        <v>1</v>
      </c>
      <c r="P7" s="48">
        <v>1</v>
      </c>
      <c r="Q7" s="38"/>
      <c r="R7" s="48"/>
      <c r="S7" s="50"/>
      <c r="T7" s="38"/>
      <c r="U7" s="48"/>
      <c r="V7" s="50"/>
      <c r="W7" s="16"/>
      <c r="X7" s="38"/>
      <c r="Y7" s="32">
        <v>1</v>
      </c>
      <c r="Z7" s="50"/>
      <c r="AA7" s="17"/>
      <c r="AB7" s="24"/>
      <c r="AC7" s="50">
        <v>1</v>
      </c>
      <c r="AD7" s="17"/>
      <c r="AE7" s="24"/>
      <c r="AF7" s="50"/>
      <c r="AG7" s="50"/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46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>
        <v>1</v>
      </c>
      <c r="Q8" s="38">
        <v>1</v>
      </c>
      <c r="R8" s="48">
        <v>1</v>
      </c>
      <c r="S8" s="50"/>
      <c r="T8" s="38"/>
      <c r="U8" s="48"/>
      <c r="V8" s="50"/>
      <c r="W8" s="16"/>
      <c r="X8" s="38"/>
      <c r="Y8" s="32">
        <v>1</v>
      </c>
      <c r="Z8" s="50">
        <v>1</v>
      </c>
      <c r="AA8" s="17"/>
      <c r="AB8" s="24"/>
      <c r="AC8" s="50"/>
      <c r="AD8" s="17">
        <v>1</v>
      </c>
      <c r="AE8" s="24"/>
      <c r="AF8" s="50"/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47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>
        <v>1</v>
      </c>
      <c r="R9" s="48">
        <v>1</v>
      </c>
      <c r="S9" s="50"/>
      <c r="T9" s="38"/>
      <c r="U9" s="48"/>
      <c r="V9" s="50"/>
      <c r="W9" s="16"/>
      <c r="X9" s="38"/>
      <c r="Y9" s="32">
        <v>1</v>
      </c>
      <c r="Z9" s="50"/>
      <c r="AA9" s="17"/>
      <c r="AB9" s="24"/>
      <c r="AC9" s="50">
        <v>1</v>
      </c>
      <c r="AD9" s="17"/>
      <c r="AE9" s="24"/>
      <c r="AF9" s="50">
        <v>1</v>
      </c>
      <c r="AG9" s="50"/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48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/>
      <c r="T10" s="38"/>
      <c r="U10" s="48"/>
      <c r="V10" s="50">
        <v>1</v>
      </c>
      <c r="W10" s="16">
        <v>1</v>
      </c>
      <c r="X10" s="38"/>
      <c r="Y10" s="32">
        <v>1</v>
      </c>
      <c r="Z10" s="50">
        <v>1</v>
      </c>
      <c r="AA10" s="17"/>
      <c r="AB10" s="24"/>
      <c r="AC10" s="50"/>
      <c r="AD10" s="17">
        <v>1</v>
      </c>
      <c r="AE10" s="24">
        <v>1</v>
      </c>
      <c r="AF10" s="50"/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49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>
        <v>1</v>
      </c>
      <c r="R11" s="48">
        <v>1</v>
      </c>
      <c r="S11" s="50">
        <v>1</v>
      </c>
      <c r="T11" s="38"/>
      <c r="U11" s="48"/>
      <c r="V11" s="50"/>
      <c r="W11" s="16"/>
      <c r="X11" s="38">
        <v>1</v>
      </c>
      <c r="Y11" s="32"/>
      <c r="Z11" s="50">
        <v>1</v>
      </c>
      <c r="AA11" s="17"/>
      <c r="AB11" s="24"/>
      <c r="AC11" s="50">
        <v>1</v>
      </c>
      <c r="AD11" s="17"/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50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>
        <v>1</v>
      </c>
      <c r="S12" s="50">
        <v>1</v>
      </c>
      <c r="T12" s="38">
        <v>1</v>
      </c>
      <c r="U12" s="48"/>
      <c r="V12" s="50"/>
      <c r="W12" s="16"/>
      <c r="X12" s="38"/>
      <c r="Y12" s="32"/>
      <c r="Z12" s="50"/>
      <c r="AA12" s="17">
        <v>1</v>
      </c>
      <c r="AB12" s="24"/>
      <c r="AC12" s="50">
        <v>1</v>
      </c>
      <c r="AD12" s="17">
        <v>1</v>
      </c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51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>
        <v>1</v>
      </c>
      <c r="R13" s="48">
        <v>1</v>
      </c>
      <c r="S13" s="50">
        <v>1</v>
      </c>
      <c r="T13" s="38">
        <v>1</v>
      </c>
      <c r="U13" s="48"/>
      <c r="V13" s="50"/>
      <c r="W13" s="16"/>
      <c r="X13" s="38"/>
      <c r="Y13" s="32"/>
      <c r="Z13" s="50">
        <v>1</v>
      </c>
      <c r="AA13" s="17"/>
      <c r="AB13" s="24"/>
      <c r="AC13" s="50">
        <v>1</v>
      </c>
      <c r="AD13" s="17">
        <v>1</v>
      </c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52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/>
      <c r="U14" s="48"/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/>
      <c r="AH14" s="50"/>
      <c r="AI14" s="53">
        <v>1</v>
      </c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53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/>
      <c r="V15" s="50"/>
      <c r="W15" s="16"/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54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/>
      <c r="L16" s="39">
        <v>1</v>
      </c>
      <c r="M16" s="32"/>
      <c r="N16" s="16">
        <v>1</v>
      </c>
      <c r="O16" s="42"/>
      <c r="P16" s="48"/>
      <c r="Q16" s="38"/>
      <c r="R16" s="48"/>
      <c r="S16" s="50">
        <v>1</v>
      </c>
      <c r="T16" s="38"/>
      <c r="U16" s="48"/>
      <c r="V16" s="50"/>
      <c r="W16" s="16"/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55</v>
      </c>
      <c r="C17" s="24">
        <v>1</v>
      </c>
      <c r="D17" s="16"/>
      <c r="E17" s="24"/>
      <c r="F17" s="39">
        <v>1</v>
      </c>
      <c r="G17" s="32"/>
      <c r="H17" s="38">
        <v>1</v>
      </c>
      <c r="I17" s="32"/>
      <c r="J17" s="39">
        <v>1</v>
      </c>
      <c r="K17" s="32">
        <v>1</v>
      </c>
      <c r="L17" s="39"/>
      <c r="M17" s="32"/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>
        <v>1</v>
      </c>
      <c r="W17" s="16">
        <v>1</v>
      </c>
      <c r="X17" s="38"/>
      <c r="Y17" s="32"/>
      <c r="Z17" s="50"/>
      <c r="AA17" s="17">
        <v>1</v>
      </c>
      <c r="AB17" s="24"/>
      <c r="AC17" s="50">
        <v>1</v>
      </c>
      <c r="AD17" s="17">
        <v>1</v>
      </c>
      <c r="AE17" s="24"/>
      <c r="AF17" s="50"/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56</v>
      </c>
      <c r="C18" s="24">
        <v>1</v>
      </c>
      <c r="D18" s="16"/>
      <c r="E18" s="24">
        <v>1</v>
      </c>
      <c r="F18" s="39">
        <v>1</v>
      </c>
      <c r="G18" s="32"/>
      <c r="H18" s="38">
        <v>1</v>
      </c>
      <c r="I18" s="32"/>
      <c r="J18" s="39">
        <v>1</v>
      </c>
      <c r="K18" s="32">
        <v>1</v>
      </c>
      <c r="L18" s="39"/>
      <c r="M18" s="32"/>
      <c r="N18" s="16"/>
      <c r="O18" s="42"/>
      <c r="P18" s="48"/>
      <c r="Q18" s="38"/>
      <c r="R18" s="48"/>
      <c r="S18" s="50"/>
      <c r="T18" s="38"/>
      <c r="U18" s="48"/>
      <c r="V18" s="50">
        <v>1</v>
      </c>
      <c r="W18" s="16">
        <v>1</v>
      </c>
      <c r="X18" s="38"/>
      <c r="Y18" s="32"/>
      <c r="Z18" s="50"/>
      <c r="AA18" s="17">
        <v>1</v>
      </c>
      <c r="AB18" s="24"/>
      <c r="AC18" s="50"/>
      <c r="AD18" s="17">
        <v>1</v>
      </c>
      <c r="AE18" s="24"/>
      <c r="AF18" s="50">
        <v>1</v>
      </c>
      <c r="AG18" s="50">
        <v>1</v>
      </c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57</v>
      </c>
      <c r="C19" s="24">
        <v>1</v>
      </c>
      <c r="D19" s="16"/>
      <c r="E19" s="24"/>
      <c r="F19" s="39">
        <v>1</v>
      </c>
      <c r="G19" s="32">
        <v>1</v>
      </c>
      <c r="H19" s="38">
        <v>1</v>
      </c>
      <c r="I19" s="32"/>
      <c r="J19" s="39">
        <v>1</v>
      </c>
      <c r="K19" s="32">
        <v>1</v>
      </c>
      <c r="L19" s="39"/>
      <c r="M19" s="32"/>
      <c r="N19" s="16"/>
      <c r="O19" s="42"/>
      <c r="P19" s="48"/>
      <c r="Q19" s="38"/>
      <c r="R19" s="48"/>
      <c r="S19" s="50">
        <v>1</v>
      </c>
      <c r="T19" s="38">
        <v>1</v>
      </c>
      <c r="U19" s="48">
        <v>1</v>
      </c>
      <c r="V19" s="50">
        <v>1</v>
      </c>
      <c r="W19" s="16"/>
      <c r="X19" s="38"/>
      <c r="Y19" s="32">
        <v>1</v>
      </c>
      <c r="Z19" s="50"/>
      <c r="AA19" s="17">
        <v>1</v>
      </c>
      <c r="AB19" s="24"/>
      <c r="AC19" s="50"/>
      <c r="AD19" s="17">
        <v>1</v>
      </c>
      <c r="AE19" s="24"/>
      <c r="AF19" s="50">
        <v>1</v>
      </c>
      <c r="AG19" s="50">
        <v>1</v>
      </c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58</v>
      </c>
      <c r="C20" s="24">
        <v>1</v>
      </c>
      <c r="D20" s="16">
        <v>1</v>
      </c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/>
      <c r="T20" s="38">
        <v>1</v>
      </c>
      <c r="U20" s="48">
        <v>1</v>
      </c>
      <c r="V20" s="50">
        <v>1</v>
      </c>
      <c r="W20" s="16">
        <v>1</v>
      </c>
      <c r="X20" s="38"/>
      <c r="Y20" s="32"/>
      <c r="Z20" s="50"/>
      <c r="AA20" s="17">
        <v>1</v>
      </c>
      <c r="AB20" s="24">
        <v>1</v>
      </c>
      <c r="AC20" s="50"/>
      <c r="AD20" s="17"/>
      <c r="AE20" s="24"/>
      <c r="AF20" s="50">
        <v>1</v>
      </c>
      <c r="AG20" s="50">
        <v>1</v>
      </c>
      <c r="AH20" s="50"/>
      <c r="AI20" s="53"/>
      <c r="AJ20" s="24"/>
      <c r="AK20" s="50"/>
      <c r="AL20" s="16">
        <v>1</v>
      </c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59</v>
      </c>
      <c r="C21" s="24">
        <v>1</v>
      </c>
      <c r="D21" s="16"/>
      <c r="E21" s="24"/>
      <c r="F21" s="39">
        <v>1</v>
      </c>
      <c r="G21" s="32">
        <v>1</v>
      </c>
      <c r="H21" s="38">
        <v>1</v>
      </c>
      <c r="I21" s="32">
        <v>1</v>
      </c>
      <c r="J21" s="39">
        <v>1</v>
      </c>
      <c r="K21" s="32">
        <v>1</v>
      </c>
      <c r="L21" s="39">
        <v>1</v>
      </c>
      <c r="M21" s="32"/>
      <c r="N21" s="16">
        <v>1</v>
      </c>
      <c r="O21" s="42"/>
      <c r="P21" s="48"/>
      <c r="Q21" s="38"/>
      <c r="R21" s="48">
        <v>1</v>
      </c>
      <c r="S21" s="50">
        <v>1</v>
      </c>
      <c r="T21" s="38"/>
      <c r="U21" s="48"/>
      <c r="V21" s="50"/>
      <c r="W21" s="16"/>
      <c r="X21" s="38"/>
      <c r="Y21" s="32"/>
      <c r="Z21" s="50"/>
      <c r="AA21" s="17">
        <v>1</v>
      </c>
      <c r="AB21" s="24"/>
      <c r="AC21" s="50"/>
      <c r="AD21" s="17">
        <v>1</v>
      </c>
      <c r="AE21" s="24"/>
      <c r="AF21" s="50"/>
      <c r="AG21" s="50">
        <v>1</v>
      </c>
      <c r="AH21" s="50"/>
      <c r="AI21" s="53"/>
      <c r="AJ21" s="24"/>
      <c r="AK21" s="50">
        <v>1</v>
      </c>
      <c r="AL21" s="16">
        <v>1</v>
      </c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60</v>
      </c>
      <c r="C22" s="24">
        <v>1</v>
      </c>
      <c r="D22" s="16"/>
      <c r="E22" s="24">
        <v>1</v>
      </c>
      <c r="F22" s="39">
        <v>1</v>
      </c>
      <c r="G22" s="32"/>
      <c r="H22" s="38">
        <v>1</v>
      </c>
      <c r="I22" s="32"/>
      <c r="J22" s="39">
        <v>1</v>
      </c>
      <c r="K22" s="32">
        <v>1</v>
      </c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>
        <v>1</v>
      </c>
      <c r="W22" s="16"/>
      <c r="X22" s="38"/>
      <c r="Y22" s="32"/>
      <c r="Z22" s="50"/>
      <c r="AA22" s="17">
        <v>1</v>
      </c>
      <c r="AB22" s="24"/>
      <c r="AC22" s="50">
        <v>1</v>
      </c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61</v>
      </c>
      <c r="C23" s="24">
        <v>1</v>
      </c>
      <c r="D23" s="16"/>
      <c r="E23" s="24">
        <v>1</v>
      </c>
      <c r="F23" s="39">
        <v>1</v>
      </c>
      <c r="G23" s="32">
        <v>1</v>
      </c>
      <c r="H23" s="38">
        <v>1</v>
      </c>
      <c r="I23" s="32">
        <v>1</v>
      </c>
      <c r="J23" s="39">
        <v>1</v>
      </c>
      <c r="K23" s="32">
        <v>1</v>
      </c>
      <c r="L23" s="39">
        <v>1</v>
      </c>
      <c r="M23" s="32"/>
      <c r="N23" s="16"/>
      <c r="O23" s="42"/>
      <c r="P23" s="48"/>
      <c r="Q23" s="38"/>
      <c r="R23" s="48">
        <v>1</v>
      </c>
      <c r="S23" s="50">
        <v>1</v>
      </c>
      <c r="T23" s="38">
        <v>1</v>
      </c>
      <c r="U23" s="48"/>
      <c r="V23" s="50"/>
      <c r="W23" s="16"/>
      <c r="X23" s="38"/>
      <c r="Y23" s="32"/>
      <c r="Z23" s="50"/>
      <c r="AA23" s="17">
        <v>1</v>
      </c>
      <c r="AB23" s="24">
        <v>1</v>
      </c>
      <c r="AC23" s="50">
        <v>1</v>
      </c>
      <c r="AD23" s="17"/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62</v>
      </c>
      <c r="C24" s="24">
        <v>1</v>
      </c>
      <c r="D24" s="16"/>
      <c r="E24" s="24"/>
      <c r="F24" s="39">
        <v>1</v>
      </c>
      <c r="G24" s="32">
        <v>1</v>
      </c>
      <c r="H24" s="38">
        <v>1</v>
      </c>
      <c r="I24" s="32">
        <v>1</v>
      </c>
      <c r="J24" s="39">
        <v>1</v>
      </c>
      <c r="K24" s="32">
        <v>1</v>
      </c>
      <c r="L24" s="39"/>
      <c r="M24" s="32"/>
      <c r="N24" s="16"/>
      <c r="O24" s="42"/>
      <c r="P24" s="48"/>
      <c r="Q24" s="38">
        <v>1</v>
      </c>
      <c r="R24" s="48">
        <v>1</v>
      </c>
      <c r="S24" s="50"/>
      <c r="T24" s="38"/>
      <c r="U24" s="48"/>
      <c r="V24" s="50"/>
      <c r="W24" s="16"/>
      <c r="X24" s="38"/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>
        <v>1</v>
      </c>
      <c r="AG24" s="50"/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63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>
        <v>1</v>
      </c>
      <c r="L25" s="39"/>
      <c r="M25" s="32"/>
      <c r="N25" s="16"/>
      <c r="O25" s="42"/>
      <c r="P25" s="48"/>
      <c r="Q25" s="38"/>
      <c r="R25" s="48"/>
      <c r="S25" s="50">
        <v>1</v>
      </c>
      <c r="T25" s="38">
        <v>1</v>
      </c>
      <c r="U25" s="48">
        <v>1</v>
      </c>
      <c r="V25" s="50"/>
      <c r="W25" s="16"/>
      <c r="X25" s="38"/>
      <c r="Y25" s="32">
        <v>1</v>
      </c>
      <c r="Z25" s="50"/>
      <c r="AA25" s="17">
        <v>1</v>
      </c>
      <c r="AB25" s="24"/>
      <c r="AC25" s="50"/>
      <c r="AD25" s="17">
        <v>1</v>
      </c>
      <c r="AE25" s="24"/>
      <c r="AF25" s="50">
        <v>1</v>
      </c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64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>
        <v>1</v>
      </c>
      <c r="M26" s="32"/>
      <c r="N26" s="16"/>
      <c r="O26" s="42"/>
      <c r="P26" s="48"/>
      <c r="Q26" s="38"/>
      <c r="R26" s="48">
        <v>1</v>
      </c>
      <c r="S26" s="50">
        <v>1</v>
      </c>
      <c r="T26" s="38"/>
      <c r="U26" s="48"/>
      <c r="V26" s="50"/>
      <c r="W26" s="16"/>
      <c r="X26" s="38"/>
      <c r="Y26" s="32"/>
      <c r="Z26" s="50"/>
      <c r="AA26" s="17">
        <v>1</v>
      </c>
      <c r="AB26" s="24"/>
      <c r="AC26" s="50">
        <v>1</v>
      </c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65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>
        <v>1</v>
      </c>
      <c r="Q27" s="38">
        <v>1</v>
      </c>
      <c r="R27" s="48"/>
      <c r="S27" s="50"/>
      <c r="T27" s="38"/>
      <c r="U27" s="48"/>
      <c r="V27" s="50"/>
      <c r="W27" s="16"/>
      <c r="X27" s="38"/>
      <c r="Y27" s="32">
        <v>1</v>
      </c>
      <c r="Z27" s="50"/>
      <c r="AA27" s="17"/>
      <c r="AB27" s="24"/>
      <c r="AC27" s="50">
        <v>1</v>
      </c>
      <c r="AD27" s="17"/>
      <c r="AE27" s="24"/>
      <c r="AF27" s="50"/>
      <c r="AG27" s="50"/>
      <c r="AH27" s="50"/>
      <c r="AI27" s="53">
        <v>1</v>
      </c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66</v>
      </c>
      <c r="C28" s="24">
        <v>1</v>
      </c>
      <c r="D28" s="16"/>
      <c r="E28" s="24">
        <v>1</v>
      </c>
      <c r="F28" s="39">
        <v>1</v>
      </c>
      <c r="G28" s="32">
        <v>1</v>
      </c>
      <c r="H28" s="38">
        <v>1</v>
      </c>
      <c r="I28" s="32"/>
      <c r="J28" s="39">
        <v>1</v>
      </c>
      <c r="K28" s="32">
        <v>1</v>
      </c>
      <c r="L28" s="39">
        <v>1</v>
      </c>
      <c r="M28" s="32"/>
      <c r="N28" s="16"/>
      <c r="O28" s="42"/>
      <c r="P28" s="48"/>
      <c r="Q28" s="38"/>
      <c r="R28" s="48"/>
      <c r="S28" s="50"/>
      <c r="T28" s="38">
        <v>1</v>
      </c>
      <c r="U28" s="48">
        <v>1</v>
      </c>
      <c r="V28" s="50">
        <v>1</v>
      </c>
      <c r="W28" s="16">
        <v>1</v>
      </c>
      <c r="X28" s="38"/>
      <c r="Y28" s="32"/>
      <c r="Z28" s="50"/>
      <c r="AA28" s="17">
        <v>1</v>
      </c>
      <c r="AB28" s="24">
        <v>1</v>
      </c>
      <c r="AC28" s="50">
        <v>1</v>
      </c>
      <c r="AD28" s="17"/>
      <c r="AE28" s="24"/>
      <c r="AF28" s="50"/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0</v>
      </c>
      <c r="B29" s="31"/>
      <c r="C29" s="24"/>
      <c r="D29" s="16"/>
      <c r="E29" s="24"/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/>
      <c r="U29" s="48"/>
      <c r="V29" s="50"/>
      <c r="W29" s="16"/>
      <c r="X29" s="38"/>
      <c r="Y29" s="32"/>
      <c r="Z29" s="50"/>
      <c r="AA29" s="17"/>
      <c r="AB29" s="24"/>
      <c r="AC29" s="50"/>
      <c r="AD29" s="17"/>
      <c r="AE29" s="24"/>
      <c r="AF29" s="50"/>
      <c r="AG29" s="50"/>
      <c r="AH29" s="50"/>
      <c r="AI29" s="53"/>
      <c r="AJ29" s="24"/>
      <c r="AK29" s="50"/>
      <c r="AL29" s="16"/>
      <c r="AM29" s="1"/>
      <c r="AN29" s="21" t="str">
        <f t="shared" si="1"/>
        <v>N/A</v>
      </c>
      <c r="AO29" s="18" t="str">
        <f t="shared" si="10"/>
        <v>N</v>
      </c>
      <c r="AP29" s="18" t="str">
        <f t="shared" si="11"/>
        <v>N</v>
      </c>
      <c r="AQ29" s="18" t="str">
        <f t="shared" si="12"/>
        <v>N</v>
      </c>
      <c r="AR29" s="18" t="str">
        <f t="shared" si="5"/>
        <v>N</v>
      </c>
      <c r="AS29" s="18" t="str">
        <f t="shared" si="13"/>
        <v>N</v>
      </c>
      <c r="AT29" s="18" t="str">
        <f t="shared" si="14"/>
        <v>N</v>
      </c>
      <c r="AU29" s="18" t="str">
        <f t="shared" si="15"/>
        <v>N</v>
      </c>
      <c r="AV29" s="22" t="str">
        <f t="shared" si="8"/>
        <v>N</v>
      </c>
      <c r="AW29" s="23" t="str">
        <f t="shared" si="16"/>
        <v>N</v>
      </c>
    </row>
    <row r="30" spans="1:49" ht="1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33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CalcPr fullCalcOnLoad="1"/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79" yWindow="262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B3" sqref="B3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19</v>
      </c>
      <c r="B1" s="61" t="s">
        <v>15</v>
      </c>
      <c r="C1" s="61"/>
      <c r="D1" s="62" t="s">
        <v>16</v>
      </c>
      <c r="E1" s="63" t="s">
        <v>17</v>
      </c>
      <c r="F1" s="62" t="s">
        <v>18</v>
      </c>
      <c r="G1" s="60" t="s">
        <v>21</v>
      </c>
      <c r="H1" s="60" t="s">
        <v>29</v>
      </c>
      <c r="I1" s="64" t="s">
        <v>20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Panwari Road, Madhya Pradesh</v>
      </c>
      <c r="C3" s="161"/>
      <c r="D3" s="162" t="str" ph="1">
        <f>Scoresheet!C3</f>
        <v xml:space="preserve">25.41556 -  25.41602 °N </v>
      </c>
      <c r="E3" s="163" t="str" ph="1">
        <f>Scoresheet!E3</f>
        <v>79.49989 - 79.49888 °E</v>
      </c>
      <c r="F3" s="162" t="str" ph="1">
        <f>Scoresheet!G3</f>
        <v>163 - 172 m</v>
      </c>
      <c r="G3" s="164" ph="1">
        <f>Scoresheet!I3</f>
        <v>39200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23</v>
      </c>
      <c r="D5" s="86" t="s">
        <v>30</v>
      </c>
    </row>
    <row r="6" spans="1:82" ht="15" customHeight="1">
      <c r="C6" s="87" t="s">
        <v>22</v>
      </c>
      <c r="D6" s="88" t="s">
        <v>104</v>
      </c>
      <c r="E6" s="89" t="s">
        <v>105</v>
      </c>
      <c r="F6" s="89" t="s">
        <v>106</v>
      </c>
      <c r="G6" s="89" t="s">
        <v>107</v>
      </c>
      <c r="H6" s="89" t="s">
        <v>108</v>
      </c>
      <c r="I6" s="89" t="s">
        <v>109</v>
      </c>
      <c r="J6" s="89" t="s">
        <v>110</v>
      </c>
      <c r="K6" s="90" t="s">
        <v>111</v>
      </c>
      <c r="L6" s="90" t="s">
        <v>112</v>
      </c>
      <c r="M6" s="90" t="s">
        <v>113</v>
      </c>
      <c r="N6" s="90" t="s">
        <v>114</v>
      </c>
      <c r="O6" s="90" t="s">
        <v>115</v>
      </c>
      <c r="P6" s="90" t="s">
        <v>116</v>
      </c>
      <c r="Q6" s="90" t="s">
        <v>117</v>
      </c>
      <c r="R6" s="90" t="s">
        <v>118</v>
      </c>
      <c r="S6" s="90" t="s">
        <v>119</v>
      </c>
      <c r="T6" s="91" t="s">
        <v>120</v>
      </c>
      <c r="U6" s="91" t="s">
        <v>121</v>
      </c>
      <c r="V6" s="91" t="s">
        <v>122</v>
      </c>
      <c r="W6" s="91" t="s">
        <v>123</v>
      </c>
      <c r="X6" s="92" t="s">
        <v>124</v>
      </c>
      <c r="Y6" s="92" t="s">
        <v>125</v>
      </c>
      <c r="Z6" s="92" t="s">
        <v>126</v>
      </c>
      <c r="AA6" s="93" t="s">
        <v>127</v>
      </c>
      <c r="AB6" s="93" t="s">
        <v>128</v>
      </c>
      <c r="AC6" s="93" t="s">
        <v>129</v>
      </c>
      <c r="AD6" s="93" t="s">
        <v>130</v>
      </c>
      <c r="AE6" s="93" t="s">
        <v>131</v>
      </c>
      <c r="AF6" s="94" t="s">
        <v>0</v>
      </c>
      <c r="AG6" s="94" t="s">
        <v>1</v>
      </c>
      <c r="AH6" s="94" t="s">
        <v>2</v>
      </c>
      <c r="AI6" s="95"/>
      <c r="AJ6" s="95"/>
      <c r="AK6" s="95"/>
      <c r="AL6" s="95"/>
      <c r="AM6" s="95"/>
      <c r="AN6" s="95"/>
      <c r="AQ6" s="66" t="s">
        <v>3</v>
      </c>
      <c r="AR6" s="96" t="s">
        <v>104</v>
      </c>
      <c r="AS6" s="97" t="s">
        <v>105</v>
      </c>
      <c r="AT6" s="97" t="s">
        <v>106</v>
      </c>
      <c r="AU6" s="97" t="s">
        <v>107</v>
      </c>
      <c r="AV6" s="97" t="s">
        <v>108</v>
      </c>
      <c r="AW6" s="97" t="s">
        <v>109</v>
      </c>
      <c r="AX6" s="97" t="s">
        <v>110</v>
      </c>
      <c r="AY6" s="98" t="s">
        <v>111</v>
      </c>
      <c r="AZ6" s="98" t="s">
        <v>112</v>
      </c>
      <c r="BA6" s="98" t="s">
        <v>113</v>
      </c>
      <c r="BB6" s="98" t="s">
        <v>114</v>
      </c>
      <c r="BC6" s="98" t="s">
        <v>115</v>
      </c>
      <c r="BD6" s="98" t="s">
        <v>116</v>
      </c>
      <c r="BE6" s="98" t="s">
        <v>117</v>
      </c>
      <c r="BF6" s="98" t="s">
        <v>118</v>
      </c>
      <c r="BG6" s="98" t="s">
        <v>119</v>
      </c>
      <c r="BH6" s="99" t="s">
        <v>120</v>
      </c>
      <c r="BI6" s="99" t="s">
        <v>121</v>
      </c>
      <c r="BJ6" s="99" t="s">
        <v>122</v>
      </c>
      <c r="BK6" s="99" t="s">
        <v>123</v>
      </c>
      <c r="BL6" s="100" t="s">
        <v>124</v>
      </c>
      <c r="BM6" s="100" t="s">
        <v>125</v>
      </c>
      <c r="BN6" s="100" t="s">
        <v>126</v>
      </c>
      <c r="BO6" s="101" t="s">
        <v>127</v>
      </c>
      <c r="BP6" s="101" t="s">
        <v>128</v>
      </c>
      <c r="BQ6" s="101" t="s">
        <v>129</v>
      </c>
      <c r="BR6" s="101" t="s">
        <v>130</v>
      </c>
      <c r="BS6" s="101" t="s">
        <v>131</v>
      </c>
      <c r="BT6" s="95" t="s">
        <v>0</v>
      </c>
      <c r="BU6" s="95" t="s">
        <v>1</v>
      </c>
      <c r="BV6" s="95" t="s">
        <v>2</v>
      </c>
      <c r="BX6" s="102" t="s">
        <v>24</v>
      </c>
      <c r="BY6" s="103" t="s">
        <v>4</v>
      </c>
      <c r="BZ6" s="104" t="s">
        <v>5</v>
      </c>
      <c r="CA6" s="105" t="s">
        <v>6</v>
      </c>
      <c r="CB6" s="106" t="s">
        <v>7</v>
      </c>
      <c r="CC6" s="107" t="s">
        <v>8</v>
      </c>
      <c r="CD6" s="108" t="s">
        <v>9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0.5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0.5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1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1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1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1</v>
      </c>
      <c r="AZ7" s="66">
        <f t="shared" ref="AZ7:BG7" si="2">IF(L7&gt;0,1,0)</f>
        <v>1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1</v>
      </c>
      <c r="BJ7" s="66">
        <f t="shared" si="3"/>
        <v>0</v>
      </c>
      <c r="BK7" s="66">
        <f t="shared" si="3"/>
        <v>0</v>
      </c>
      <c r="BL7" s="66">
        <f t="shared" si="3"/>
        <v>0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0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0.33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0.33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0.5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1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1</v>
      </c>
      <c r="BA8" s="66">
        <f t="shared" ref="BA8:BA71" si="21">IF(M8&gt;0,1,0)</f>
        <v>1</v>
      </c>
      <c r="BB8" s="66">
        <f t="shared" ref="BB8:BB71" si="22">IF(N8&gt;0,1,0)</f>
        <v>1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0.5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0.5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1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1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1</v>
      </c>
      <c r="BB9" s="66">
        <f t="shared" si="22"/>
        <v>1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1</v>
      </c>
      <c r="BJ9" s="66">
        <f t="shared" si="30"/>
        <v>0</v>
      </c>
      <c r="BK9" s="66">
        <f t="shared" si="31"/>
        <v>0</v>
      </c>
      <c r="BL9" s="66">
        <f t="shared" si="32"/>
        <v>0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1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0.5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1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1</v>
      </c>
      <c r="BP10" s="66">
        <f t="shared" si="36"/>
        <v>0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0.33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0.33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1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1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1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1</v>
      </c>
      <c r="BB11" s="66">
        <f t="shared" si="22"/>
        <v>1</v>
      </c>
      <c r="BC11" s="66">
        <f t="shared" si="23"/>
        <v>1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1</v>
      </c>
      <c r="BI11" s="66">
        <f t="shared" si="29"/>
        <v>0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1</v>
      </c>
      <c r="BN11" s="66">
        <f t="shared" si="34"/>
        <v>0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0.33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0.5</v>
      </c>
      <c r="Z12" s="115">
        <f>IF((Scoresheet!$AB12+Scoresheet!$AC12+Scoresheet!$AD12)=0,0,FLOOR(Scoresheet!AD12/(Scoresheet!$AB12+Scoresheet!$AC12+Scoresheet!$AD12),0.01))</f>
        <v>0.5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1</v>
      </c>
      <c r="BC12" s="66">
        <f t="shared" si="23"/>
        <v>1</v>
      </c>
      <c r="BD12" s="66">
        <f t="shared" si="24"/>
        <v>1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1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0.25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0.25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1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0.5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0.5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1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0</v>
      </c>
      <c r="BR14" s="66">
        <f t="shared" si="38"/>
        <v>0</v>
      </c>
      <c r="BS14" s="66">
        <f t="shared" si="39"/>
        <v>1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1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1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0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1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0.25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0.25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0.5</v>
      </c>
      <c r="Z17" s="115">
        <f>IF((Scoresheet!$AB17+Scoresheet!$AC17+Scoresheet!$AD17)=0,0,FLOOR(Scoresheet!AD17/(Scoresheet!$AB17+Scoresheet!$AC17+Scoresheet!$AD17),0.01))</f>
        <v>0.5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0</v>
      </c>
      <c r="AU17" s="66">
        <f t="shared" si="15"/>
        <v>0</v>
      </c>
      <c r="AV17" s="66">
        <f t="shared" si="16"/>
        <v>1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0.5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0.5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0.5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0.5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1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1</v>
      </c>
      <c r="BG18" s="66">
        <f t="shared" si="27"/>
        <v>1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1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0.25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0.5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0.5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0</v>
      </c>
      <c r="AV19" s="66">
        <f t="shared" si="16"/>
        <v>1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1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0.5</v>
      </c>
      <c r="D20" s="109">
        <f>IF(Scoresheet!D20=0,0,Scoresheet!D20/(Scoresheet!C20+Scoresheet!D20))</f>
        <v>0.5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0.25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0.25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0.25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0.25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1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0</v>
      </c>
      <c r="AH20" s="109">
        <f>IF((Scoresheet!$AJ20+Scoresheet!$AK20+Scoresheet!$AL20)=0,0,FLOOR(Scoresheet!AL20/(Scoresheet!$AJ20+Scoresheet!$AK20+Scoresheet!$AL20),0.01))</f>
        <v>1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1</v>
      </c>
      <c r="BE20" s="66">
        <f t="shared" si="25"/>
        <v>1</v>
      </c>
      <c r="BF20" s="66">
        <f t="shared" si="26"/>
        <v>1</v>
      </c>
      <c r="BG20" s="66">
        <f t="shared" si="27"/>
        <v>1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1</v>
      </c>
      <c r="BM20" s="66">
        <f t="shared" si="33"/>
        <v>0</v>
      </c>
      <c r="BN20" s="66">
        <f t="shared" si="34"/>
        <v>0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0</v>
      </c>
      <c r="BV20" s="66">
        <f t="shared" si="42"/>
        <v>1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0.5</v>
      </c>
      <c r="H21" s="66">
        <f>IF(Scoresheet!K21=0,0,Scoresheet!K21/(Scoresheet!L21+Scoresheet!K21)*(IF(Result!E21=0,1,Result!E21)))</f>
        <v>0.5</v>
      </c>
      <c r="I21" s="66">
        <f>IF(Scoresheet!L21=0,0,Scoresheet!L21/(Scoresheet!K21+Scoresheet!L21)*(IF(Result!E21=0,1,Result!E21)))</f>
        <v>0.5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1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0.5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1</v>
      </c>
      <c r="AV21" s="66">
        <f t="shared" si="16"/>
        <v>1</v>
      </c>
      <c r="AW21" s="66">
        <f t="shared" si="17"/>
        <v>1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1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0.5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0.5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0.25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1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0.5</v>
      </c>
      <c r="F23" s="66">
        <f>IF(Scoresheet!G23=0,0,Scoresheet!G23/(Scoresheet!G23+Scoresheet!H23)*(IF(Result!E23=0,1,Result!E23)))</f>
        <v>0.25</v>
      </c>
      <c r="G23" s="66">
        <f>IF(Scoresheet!I23=0,0,Scoresheet!I23/(Scoresheet!I23+Scoresheet!J23)*(IF(Result!E23=0,1,Result!E23)))</f>
        <v>0.25</v>
      </c>
      <c r="H23" s="66">
        <f>IF(Scoresheet!K23=0,0,Scoresheet!K23/(Scoresheet!L23+Scoresheet!K23)*(IF(Result!E23=0,1,Result!E23)))</f>
        <v>0.25</v>
      </c>
      <c r="I23" s="66">
        <f>IF(Scoresheet!L23=0,0,Scoresheet!L23/(Scoresheet!K23+Scoresheet!L23)*(IF(Result!E23=0,1,Result!E23)))</f>
        <v>0.25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0.5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1</v>
      </c>
      <c r="AU23" s="66">
        <f t="shared" si="15"/>
        <v>1</v>
      </c>
      <c r="AV23" s="66">
        <f t="shared" si="16"/>
        <v>1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1</v>
      </c>
      <c r="BM23" s="66">
        <f t="shared" si="33"/>
        <v>1</v>
      </c>
      <c r="BN23" s="66">
        <f t="shared" si="34"/>
        <v>0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0.5</v>
      </c>
      <c r="H24" s="66">
        <f>IF(Scoresheet!K24=0,0,Scoresheet!K24/(Scoresheet!L24+Scoresheet!K24)*(IF(Result!E24=0,1,Result!E24)))</f>
        <v>1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0.5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1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1</v>
      </c>
      <c r="AV24" s="66">
        <f t="shared" si="16"/>
        <v>1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1</v>
      </c>
      <c r="BB24" s="66">
        <f t="shared" si="22"/>
        <v>1</v>
      </c>
      <c r="BC24" s="66">
        <f t="shared" si="23"/>
        <v>0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0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1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0.5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1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1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0.5</v>
      </c>
      <c r="I26" s="66">
        <f>IF(Scoresheet!L26=0,0,Scoresheet!L26/(Scoresheet!K26+Scoresheet!L26)*(IF(Result!E26=0,1,Result!E26)))</f>
        <v>0.5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0.5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1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0.5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0.5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1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1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1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1</v>
      </c>
      <c r="BA27" s="66">
        <f t="shared" si="21"/>
        <v>1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0</v>
      </c>
      <c r="BK27" s="66">
        <f t="shared" si="31"/>
        <v>0</v>
      </c>
      <c r="BL27" s="66">
        <f t="shared" si="32"/>
        <v>0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0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0.5</v>
      </c>
      <c r="F28" s="66">
        <f>IF(Scoresheet!G28=0,0,Scoresheet!G28/(Scoresheet!G28+Scoresheet!H28)*(IF(Result!E28=0,1,Result!E28)))</f>
        <v>0.25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0.25</v>
      </c>
      <c r="I28" s="66">
        <f>IF(Scoresheet!L28=0,0,Scoresheet!L28/(Scoresheet!K28+Scoresheet!L28)*(IF(Result!E28=0,1,Result!E28)))</f>
        <v>0.25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0.25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0.25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0.25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0.5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1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1</v>
      </c>
      <c r="AU28" s="66">
        <f t="shared" si="15"/>
        <v>0</v>
      </c>
      <c r="AV28" s="66">
        <f t="shared" si="16"/>
        <v>1</v>
      </c>
      <c r="AW28" s="66">
        <f t="shared" si="17"/>
        <v>1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1</v>
      </c>
      <c r="BE28" s="66">
        <f t="shared" si="25"/>
        <v>1</v>
      </c>
      <c r="BF28" s="66">
        <f t="shared" si="26"/>
        <v>1</v>
      </c>
      <c r="BG28" s="66">
        <f t="shared" si="27"/>
        <v>1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1</v>
      </c>
      <c r="BM28" s="66">
        <f t="shared" si="33"/>
        <v>1</v>
      </c>
      <c r="BN28" s="66">
        <f t="shared" si="34"/>
        <v>0</v>
      </c>
      <c r="BO28" s="66">
        <f t="shared" si="35"/>
        <v>0</v>
      </c>
      <c r="BP28" s="66">
        <f t="shared" si="36"/>
        <v>0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0</v>
      </c>
      <c r="B29" s="109">
        <f>Scoresheet!B29</f>
        <v>0</v>
      </c>
      <c r="C29" s="66">
        <f>IF(Scoresheet!C29=0,0,Scoresheet!C29/(Scoresheet!C29+Scoresheet!D29))</f>
        <v>0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0</v>
      </c>
      <c r="AR29" s="66">
        <f t="shared" si="12"/>
        <v>0</v>
      </c>
      <c r="AS29" s="66">
        <f t="shared" si="13"/>
        <v>0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0</v>
      </c>
      <c r="BV29" s="66">
        <f t="shared" si="42"/>
        <v>0</v>
      </c>
      <c r="BX29" s="66">
        <f t="shared" si="43"/>
        <v>0</v>
      </c>
      <c r="BY29" s="66">
        <f t="shared" si="5"/>
        <v>0</v>
      </c>
      <c r="BZ29" s="66">
        <f t="shared" si="6"/>
        <v>0</v>
      </c>
      <c r="CA29" s="66">
        <f t="shared" si="7"/>
        <v>0</v>
      </c>
      <c r="CB29" s="66">
        <f t="shared" si="8"/>
        <v>0</v>
      </c>
      <c r="CC29" s="66">
        <f t="shared" si="9"/>
        <v>0</v>
      </c>
      <c r="CD29" s="66">
        <f t="shared" si="10"/>
        <v>0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22</v>
      </c>
      <c r="B108" s="118" t="s">
        <v>10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11</v>
      </c>
      <c r="AQ108" s="96" ph="1">
        <f t="shared" ref="AQ108:BV108" si="91">SUM(AQ7:AQ107)</f>
        <v>22</v>
      </c>
      <c r="AR108" s="96" ph="1">
        <f t="shared" si="91"/>
        <v>22</v>
      </c>
      <c r="AS108" s="96" ph="1">
        <f t="shared" si="91"/>
        <v>15</v>
      </c>
      <c r="AT108" s="96" ph="1">
        <f t="shared" si="91"/>
        <v>8</v>
      </c>
      <c r="AU108" s="96" ph="1">
        <f t="shared" si="91"/>
        <v>4</v>
      </c>
      <c r="AV108" s="96" ph="1">
        <f t="shared" si="91"/>
        <v>10</v>
      </c>
      <c r="AW108" s="96" ph="1">
        <f t="shared" si="91"/>
        <v>5</v>
      </c>
      <c r="AX108" s="96" ph="1">
        <f t="shared" si="91"/>
        <v>0</v>
      </c>
      <c r="AY108" s="96" ph="1">
        <f t="shared" si="91"/>
        <v>1</v>
      </c>
      <c r="AZ108" s="96" ph="1">
        <f t="shared" si="91"/>
        <v>3</v>
      </c>
      <c r="BA108" s="96" ph="1">
        <f t="shared" si="91"/>
        <v>6</v>
      </c>
      <c r="BB108" s="96" ph="1">
        <f t="shared" si="91"/>
        <v>11</v>
      </c>
      <c r="BC108" s="96" ph="1">
        <f t="shared" si="91"/>
        <v>12</v>
      </c>
      <c r="BD108" s="96" ph="1">
        <f t="shared" si="91"/>
        <v>10</v>
      </c>
      <c r="BE108" s="96" ph="1">
        <f t="shared" si="91"/>
        <v>6</v>
      </c>
      <c r="BF108" s="96" ph="1">
        <f t="shared" si="91"/>
        <v>7</v>
      </c>
      <c r="BG108" s="96" ph="1">
        <f t="shared" si="91"/>
        <v>5</v>
      </c>
      <c r="BH108" s="96" ph="1">
        <f t="shared" si="91"/>
        <v>1</v>
      </c>
      <c r="BI108" s="96" ph="1">
        <f t="shared" si="91"/>
        <v>8</v>
      </c>
      <c r="BJ108" s="96" ph="1">
        <f t="shared" si="91"/>
        <v>5</v>
      </c>
      <c r="BK108" s="96" ph="1">
        <f t="shared" si="91"/>
        <v>14</v>
      </c>
      <c r="BL108" s="96" ph="1">
        <f t="shared" si="91"/>
        <v>3</v>
      </c>
      <c r="BM108" s="96" ph="1">
        <f t="shared" si="91"/>
        <v>11</v>
      </c>
      <c r="BN108" s="96" ph="1">
        <f t="shared" si="91"/>
        <v>15</v>
      </c>
      <c r="BO108" s="96" ph="1">
        <f t="shared" si="91"/>
        <v>1</v>
      </c>
      <c r="BP108" s="96" ph="1">
        <f t="shared" si="91"/>
        <v>14</v>
      </c>
      <c r="BQ108" s="96" ph="1">
        <f t="shared" si="91"/>
        <v>14</v>
      </c>
      <c r="BR108" s="96" ph="1">
        <f t="shared" si="91"/>
        <v>1</v>
      </c>
      <c r="BS108" s="96" ph="1">
        <f t="shared" si="91"/>
        <v>2</v>
      </c>
      <c r="BT108" s="96" ph="1">
        <f t="shared" si="91"/>
        <v>0</v>
      </c>
      <c r="BU108" s="96" ph="1">
        <f t="shared" si="91"/>
        <v>21</v>
      </c>
      <c r="BV108" s="96" ph="1">
        <f t="shared" si="91"/>
        <v>2</v>
      </c>
      <c r="BW108" s="117" t="s">
        <v>11</v>
      </c>
      <c r="BX108" s="117" ph="1">
        <f>SUM(BX7:BX107)</f>
        <v>22</v>
      </c>
      <c r="BY108" s="117" ph="1">
        <f t="shared" ref="BY108:CD108" si="92">SUM(BY7:BY107)</f>
        <v>22</v>
      </c>
      <c r="BZ108" s="117" ph="1">
        <f t="shared" si="92"/>
        <v>22</v>
      </c>
      <c r="CA108" s="117" ph="1">
        <f t="shared" si="92"/>
        <v>22</v>
      </c>
      <c r="CB108" s="117" ph="1">
        <f t="shared" si="92"/>
        <v>22</v>
      </c>
      <c r="CC108" s="117" ph="1">
        <f t="shared" si="92"/>
        <v>22</v>
      </c>
      <c r="CD108" s="117" ph="1">
        <f t="shared" si="92"/>
        <v>22</v>
      </c>
    </row>
    <row r="109" spans="1:82">
      <c r="A109" s="96"/>
      <c r="B109" s="118" t="s">
        <v>12</v>
      </c>
      <c r="C109" s="117"/>
      <c r="D109" s="123">
        <f>SUM(D7:D107)</f>
        <v>0.5</v>
      </c>
      <c r="E109" s="97">
        <f t="shared" ref="E109:AH109" si="93">SUM(E7:E107)</f>
        <v>13</v>
      </c>
      <c r="F109" s="97">
        <f>SUM(F7:F107)</f>
        <v>3.5</v>
      </c>
      <c r="G109" s="97">
        <f t="shared" si="93"/>
        <v>1.75</v>
      </c>
      <c r="H109" s="97">
        <f t="shared" si="93"/>
        <v>6.5</v>
      </c>
      <c r="I109" s="97">
        <f t="shared" si="93"/>
        <v>2.5</v>
      </c>
      <c r="J109" s="123">
        <f t="shared" si="93"/>
        <v>0</v>
      </c>
      <c r="K109" s="97">
        <f t="shared" si="93"/>
        <v>0.5</v>
      </c>
      <c r="L109" s="97">
        <f t="shared" si="93"/>
        <v>1.33</v>
      </c>
      <c r="M109" s="97">
        <f t="shared" si="93"/>
        <v>2.41</v>
      </c>
      <c r="N109" s="97">
        <f t="shared" si="93"/>
        <v>4.4000000000000004</v>
      </c>
      <c r="O109" s="97">
        <f t="shared" si="93"/>
        <v>4.9000000000000004</v>
      </c>
      <c r="P109" s="97">
        <f t="shared" si="93"/>
        <v>2.8200000000000003</v>
      </c>
      <c r="Q109" s="97">
        <f t="shared" si="93"/>
        <v>1.58</v>
      </c>
      <c r="R109" s="97">
        <f t="shared" si="93"/>
        <v>2.25</v>
      </c>
      <c r="S109" s="123">
        <f t="shared" si="93"/>
        <v>1.75</v>
      </c>
      <c r="T109" s="97">
        <f t="shared" si="93"/>
        <v>1</v>
      </c>
      <c r="U109" s="97">
        <f t="shared" si="93"/>
        <v>5.5</v>
      </c>
      <c r="V109" s="97">
        <f t="shared" si="93"/>
        <v>3.5</v>
      </c>
      <c r="W109" s="123">
        <f t="shared" si="93"/>
        <v>13</v>
      </c>
      <c r="X109" s="97">
        <f t="shared" si="93"/>
        <v>2</v>
      </c>
      <c r="Y109" s="97">
        <f t="shared" si="93"/>
        <v>7.5</v>
      </c>
      <c r="Z109" s="123">
        <f t="shared" si="93"/>
        <v>12.5</v>
      </c>
      <c r="AA109" s="97">
        <f t="shared" si="93"/>
        <v>1</v>
      </c>
      <c r="AB109" s="97">
        <f t="shared" si="93"/>
        <v>9</v>
      </c>
      <c r="AC109" s="97">
        <f t="shared" si="93"/>
        <v>9</v>
      </c>
      <c r="AD109" s="97">
        <f t="shared" si="93"/>
        <v>1</v>
      </c>
      <c r="AE109" s="123">
        <f t="shared" si="93"/>
        <v>2</v>
      </c>
      <c r="AF109" s="97">
        <f t="shared" si="93"/>
        <v>0</v>
      </c>
      <c r="AG109" s="97">
        <f t="shared" si="93"/>
        <v>20.5</v>
      </c>
      <c r="AH109" s="123">
        <f t="shared" si="93"/>
        <v>1.5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13</v>
      </c>
      <c r="C110" s="117"/>
      <c r="D110" s="123">
        <f>AR108</f>
        <v>22</v>
      </c>
      <c r="E110" s="97">
        <f>BY108</f>
        <v>22</v>
      </c>
      <c r="F110" s="97">
        <f>BY108</f>
        <v>22</v>
      </c>
      <c r="G110" s="97">
        <f>BY108</f>
        <v>22</v>
      </c>
      <c r="H110" s="97">
        <f>BY108</f>
        <v>22</v>
      </c>
      <c r="I110" s="97">
        <f>BY108</f>
        <v>22</v>
      </c>
      <c r="J110" s="123">
        <f>BY108</f>
        <v>22</v>
      </c>
      <c r="K110" s="98">
        <f>BZ108</f>
        <v>22</v>
      </c>
      <c r="L110" s="98">
        <f>BZ108</f>
        <v>22</v>
      </c>
      <c r="M110" s="98">
        <f>BZ108</f>
        <v>22</v>
      </c>
      <c r="N110" s="98">
        <f>BZ108</f>
        <v>22</v>
      </c>
      <c r="O110" s="98">
        <f>BZ108</f>
        <v>22</v>
      </c>
      <c r="P110" s="98">
        <f>BZ108</f>
        <v>22</v>
      </c>
      <c r="Q110" s="98">
        <f>BZ108</f>
        <v>22</v>
      </c>
      <c r="R110" s="98">
        <f>BZ108</f>
        <v>22</v>
      </c>
      <c r="S110" s="119">
        <f>BZ108</f>
        <v>22</v>
      </c>
      <c r="T110" s="99">
        <f>CA108</f>
        <v>22</v>
      </c>
      <c r="U110" s="99">
        <f>CA108</f>
        <v>22</v>
      </c>
      <c r="V110" s="99">
        <f>CA108</f>
        <v>22</v>
      </c>
      <c r="W110" s="120">
        <f>CA108</f>
        <v>22</v>
      </c>
      <c r="X110" s="117">
        <f>CB108</f>
        <v>22</v>
      </c>
      <c r="Y110" s="117">
        <f>CB108</f>
        <v>22</v>
      </c>
      <c r="Z110" s="118">
        <f>CB108</f>
        <v>22</v>
      </c>
      <c r="AA110" s="101">
        <f>CC108</f>
        <v>22</v>
      </c>
      <c r="AB110" s="101">
        <f>CC108</f>
        <v>22</v>
      </c>
      <c r="AC110" s="101">
        <f>CC108</f>
        <v>22</v>
      </c>
      <c r="AD110" s="101">
        <f>CC108</f>
        <v>22</v>
      </c>
      <c r="AE110" s="121">
        <f>CC108</f>
        <v>22</v>
      </c>
      <c r="AF110" s="95">
        <f>CD108</f>
        <v>22</v>
      </c>
      <c r="AG110" s="95">
        <f>CD108</f>
        <v>22</v>
      </c>
      <c r="AH110" s="122">
        <f>CD108</f>
        <v>22</v>
      </c>
      <c r="AI110" s="95"/>
      <c r="AJ110" s="95"/>
      <c r="AK110" s="95"/>
      <c r="AL110" s="95"/>
      <c r="AM110" s="95"/>
      <c r="AN110" s="95"/>
      <c r="AP110" s="66" t="s">
        <v>25</v>
      </c>
      <c r="AQ110" s="66">
        <f>SUM(BX108:CD108)</f>
        <v>154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27</v>
      </c>
      <c r="AQ111" s="66">
        <f>AQ108*7-SUM(BX108:CD108)</f>
        <v>0</v>
      </c>
    </row>
    <row r="112" spans="1:82">
      <c r="A112" s="96"/>
      <c r="B112" s="96" t="s">
        <v>14</v>
      </c>
      <c r="C112" s="96"/>
      <c r="D112" s="59">
        <f>(D109/AR108)*100</f>
        <v>2.2727272727272729</v>
      </c>
      <c r="E112" s="59">
        <f>(E109/BY108)*100</f>
        <v>59.090909090909093</v>
      </c>
      <c r="F112" s="59">
        <f>(F109/BY108)*100</f>
        <v>15.909090909090908</v>
      </c>
      <c r="G112" s="59">
        <f>(G109/BY108)*100</f>
        <v>7.9545454545454541</v>
      </c>
      <c r="H112" s="59">
        <f>(H109/BY108)*100</f>
        <v>29.545454545454547</v>
      </c>
      <c r="I112" s="59">
        <f>(I109/BY108)*100</f>
        <v>11.363636363636363</v>
      </c>
      <c r="J112" s="59">
        <f>(J109/BY108)*100</f>
        <v>0</v>
      </c>
      <c r="K112" s="59">
        <f>(K109/BZ108)*100</f>
        <v>2.2727272727272729</v>
      </c>
      <c r="L112" s="59">
        <f>(L109/BZ108)*100</f>
        <v>6.0454545454545459</v>
      </c>
      <c r="M112" s="59">
        <f>(M109/BZ108)*100</f>
        <v>10.954545454545455</v>
      </c>
      <c r="N112" s="59">
        <f>(N109/BZ108)*100</f>
        <v>20</v>
      </c>
      <c r="O112" s="59">
        <f>(O109/BZ108)*100</f>
        <v>22.272727272727273</v>
      </c>
      <c r="P112" s="59">
        <f>(P109/BZ108)*100</f>
        <v>12.81818181818182</v>
      </c>
      <c r="Q112" s="59">
        <f>(Q109/BZ108)*100</f>
        <v>7.1818181818181825</v>
      </c>
      <c r="R112" s="59">
        <f>(R109/BZ108)*100</f>
        <v>10.227272727272728</v>
      </c>
      <c r="S112" s="59">
        <f>(S109/BZ108)*100</f>
        <v>7.9545454545454541</v>
      </c>
      <c r="T112" s="59">
        <f>(T109/CA108)*100</f>
        <v>4.5454545454545459</v>
      </c>
      <c r="U112" s="59">
        <f>(U109/CA108)*100</f>
        <v>25</v>
      </c>
      <c r="V112" s="59">
        <f>(V109/CA108)*100</f>
        <v>15.909090909090908</v>
      </c>
      <c r="W112" s="59">
        <f>(W109/CA108)*100</f>
        <v>59.090909090909093</v>
      </c>
      <c r="X112" s="59">
        <f>(X109/CB108)*100</f>
        <v>9.0909090909090917</v>
      </c>
      <c r="Y112" s="59">
        <f>(Y109/CB108)*100</f>
        <v>34.090909090909086</v>
      </c>
      <c r="Z112" s="59">
        <f>(Z109/CB108)*100</f>
        <v>56.81818181818182</v>
      </c>
      <c r="AA112" s="59">
        <f>(AA109/CC108)*100</f>
        <v>4.5454545454545459</v>
      </c>
      <c r="AB112" s="59">
        <f>(AB109/CC108)*100</f>
        <v>40.909090909090914</v>
      </c>
      <c r="AC112" s="59">
        <f>(AC109/CC108)*100</f>
        <v>40.909090909090914</v>
      </c>
      <c r="AD112" s="59">
        <f>(AD109/CC108)*100</f>
        <v>4.5454545454545459</v>
      </c>
      <c r="AE112" s="59">
        <f>(AE109/CC108)*100</f>
        <v>9.0909090909090917</v>
      </c>
      <c r="AF112" s="59">
        <f>(AF109/CD108)*100</f>
        <v>0</v>
      </c>
      <c r="AG112" s="59">
        <f>(AG109/CD108)*100</f>
        <v>93.181818181818173</v>
      </c>
      <c r="AH112" s="59">
        <f>(AH109/CD108)*100</f>
        <v>6.8181818181818175</v>
      </c>
      <c r="AP112" s="66" t="s">
        <v>26</v>
      </c>
      <c r="AQ112" s="66">
        <f>AQ108*7</f>
        <v>154</v>
      </c>
    </row>
    <row r="114" spans="42:43">
      <c r="AP114" s="66" t="s">
        <v>28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2012-05-16T09:27:13Z</dcterms:modified>
</cp:coreProperties>
</file>