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20" yWindow="-20" windowWidth="21600" windowHeight="1458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<sst xmlns="http://schemas.openxmlformats.org/spreadsheetml/2006/main" count="186" uniqueCount="132">
  <si>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</si>
  <si>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</si>
  <si>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</si>
  <si>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</si>
  <si>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</si>
  <si>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</si>
  <si>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</si>
  <si>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</si>
  <si>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</si>
  <si>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</si>
  <si>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</si>
  <si>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</si>
  <si>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</si>
  <si>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</si>
  <si>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</si>
  <si>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</si>
  <si>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</si>
  <si>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</si>
  <si>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</si>
  <si>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</si>
  <si>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</si>
  <si>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</si>
  <si>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</si>
  <si>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</si>
  <si>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</si>
  <si>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</si>
  <si>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</si>
  <si>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</si>
  <si>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</si>
  <si>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</si>
  <si>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</si>
  <si>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</si>
  <si>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</si>
  <si>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</si>
  <si>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</si>
  <si>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</si>
  <si>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</si>
  <si>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</si>
  <si>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</si>
  <si>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</si>
  <si>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</si>
  <si>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</si>
  <si>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</si>
  <si>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Panwari Road, Madhya Pradesh</t>
    <phoneticPr fontId="18" type="noConversion"/>
  </si>
  <si>
    <t>TEVS</t>
    <phoneticPr fontId="18" type="noConversion"/>
  </si>
  <si>
    <t>OTU 1</t>
    <phoneticPr fontId="18" type="noConversion"/>
  </si>
  <si>
    <t>OTU 2</t>
    <phoneticPr fontId="18" type="noConversion"/>
  </si>
  <si>
    <t>OTU 3</t>
    <phoneticPr fontId="18" type="noConversion"/>
  </si>
  <si>
    <t>OTU 4</t>
    <phoneticPr fontId="18" type="noConversion"/>
  </si>
  <si>
    <t>OTU 5</t>
    <phoneticPr fontId="18" type="noConversion"/>
  </si>
  <si>
    <t>OTU 6</t>
    <phoneticPr fontId="18" type="noConversion"/>
  </si>
  <si>
    <t>OTU 7</t>
    <phoneticPr fontId="18" type="noConversion"/>
  </si>
  <si>
    <t>OTU 8</t>
    <phoneticPr fontId="18" type="noConversion"/>
  </si>
  <si>
    <t>OTU 9</t>
    <phoneticPr fontId="18" type="noConversion"/>
  </si>
  <si>
    <t>OTU 10</t>
    <phoneticPr fontId="18" type="noConversion"/>
  </si>
  <si>
    <t>OTU 11</t>
    <phoneticPr fontId="18" type="noConversion"/>
  </si>
  <si>
    <t>OTU 12</t>
    <phoneticPr fontId="18" type="noConversion"/>
  </si>
  <si>
    <t>OTU 13</t>
    <phoneticPr fontId="18" type="noConversion"/>
  </si>
  <si>
    <t>OTU 14</t>
    <phoneticPr fontId="18" type="noConversion"/>
  </si>
  <si>
    <t>OTU 15</t>
    <phoneticPr fontId="18" type="noConversion"/>
  </si>
  <si>
    <t>OTU 16</t>
    <phoneticPr fontId="18" type="noConversion"/>
  </si>
  <si>
    <t>OTU 17</t>
    <phoneticPr fontId="18" type="noConversion"/>
  </si>
  <si>
    <t>OTU 18</t>
    <phoneticPr fontId="18" type="noConversion"/>
  </si>
  <si>
    <t>OTU 19</t>
    <phoneticPr fontId="18" type="noConversion"/>
  </si>
  <si>
    <t>OTU 20</t>
    <phoneticPr fontId="18" type="noConversion"/>
  </si>
  <si>
    <t>OTU 21</t>
    <phoneticPr fontId="18" type="noConversion"/>
  </si>
  <si>
    <t>OTU 22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</si>
  <si>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</si>
  <si>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</si>
  <si>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</si>
  <si>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</si>
  <si>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</si>
  <si>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</si>
  <si>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</si>
  <si>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</si>
  <si>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</si>
  <si>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</si>
  <si>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</si>
  <si>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</si>
  <si>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</si>
  <si>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 xml:space="preserve">25.41556 -  25.41602 °N </t>
    <phoneticPr fontId="18" type="noConversion"/>
  </si>
  <si>
    <t>79.49989 - 79.49888 °E</t>
    <phoneticPr fontId="18" type="noConversion"/>
  </si>
  <si>
    <t>163 - 172 m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</si>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</sst>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7" activePane="bottomRight" state="frozenSplit"/>
      <selection sqref="A1:XFD1048576"/>
      <selection pane="topRight" activeCell="V1" sqref="V1"/>
      <selection pane="bottomLeft" activeCell="A7" sqref="A7"/>
      <selection pane="bottomRight" activeCell="B4" sqref="B4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19</v>
      </c>
      <c r="B1" s="238" t="s">
        <v>15</v>
      </c>
      <c r="C1" s="234" t="s">
        <v>16</v>
      </c>
      <c r="D1" s="235"/>
      <c r="E1" s="228" t="s">
        <v>17</v>
      </c>
      <c r="F1" s="229"/>
      <c r="G1" s="228" t="s">
        <v>18</v>
      </c>
      <c r="H1" s="229"/>
      <c r="I1" s="178" t="s">
        <v>74</v>
      </c>
      <c r="J1" s="232"/>
      <c r="K1" s="178" t="s">
        <v>75</v>
      </c>
      <c r="L1" s="179"/>
      <c r="M1" s="174"/>
      <c r="N1" s="192" t="s">
        <v>71</v>
      </c>
      <c r="O1" s="192"/>
      <c r="P1" s="129">
        <v>1</v>
      </c>
      <c r="Q1" s="124"/>
      <c r="R1" s="125"/>
      <c r="S1" s="194" t="s">
        <v>73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72</v>
      </c>
      <c r="O2" s="193"/>
      <c r="P2" s="126" t="s">
        <v>70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44</v>
      </c>
      <c r="B3" s="159" t="s">
        <v>43</v>
      </c>
      <c r="C3" s="182" t="s">
        <v>80</v>
      </c>
      <c r="D3" s="183"/>
      <c r="E3" s="182" t="s">
        <v>81</v>
      </c>
      <c r="F3" s="183"/>
      <c r="G3" s="241" t="s">
        <v>82</v>
      </c>
      <c r="H3" s="242"/>
      <c r="I3" s="243">
        <v>39200</v>
      </c>
      <c r="J3" s="244"/>
      <c r="K3" s="182"/>
      <c r="L3" s="183"/>
      <c r="M3" s="186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68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35</v>
      </c>
      <c r="B5" s="203" t="s">
        <v>34</v>
      </c>
      <c r="C5" s="207" t="s">
        <v>90</v>
      </c>
      <c r="D5" s="208"/>
      <c r="E5" s="209" t="s">
        <v>84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85</v>
      </c>
      <c r="P5" s="215"/>
      <c r="Q5" s="215"/>
      <c r="R5" s="215"/>
      <c r="S5" s="215"/>
      <c r="T5" s="215"/>
      <c r="U5" s="215"/>
      <c r="V5" s="215"/>
      <c r="W5" s="216"/>
      <c r="X5" s="217" t="s">
        <v>86</v>
      </c>
      <c r="Y5" s="218"/>
      <c r="Z5" s="218"/>
      <c r="AA5" s="219"/>
      <c r="AB5" s="220" t="s">
        <v>87</v>
      </c>
      <c r="AC5" s="221"/>
      <c r="AD5" s="222"/>
      <c r="AE5" s="223" t="s">
        <v>88</v>
      </c>
      <c r="AF5" s="224"/>
      <c r="AG5" s="224"/>
      <c r="AH5" s="224"/>
      <c r="AI5" s="225"/>
      <c r="AJ5" s="200" t="s">
        <v>89</v>
      </c>
      <c r="AK5" s="201"/>
      <c r="AL5" s="202"/>
      <c r="AN5" s="172" t="s">
        <v>38</v>
      </c>
      <c r="AO5" s="170" t="s">
        <v>39</v>
      </c>
      <c r="AP5" s="170" t="s">
        <v>40</v>
      </c>
      <c r="AQ5" s="165" t="s">
        <v>41</v>
      </c>
      <c r="AR5" s="165" t="s">
        <v>36</v>
      </c>
      <c r="AS5" s="165" t="s">
        <v>37</v>
      </c>
      <c r="AT5" s="165" t="s">
        <v>31</v>
      </c>
      <c r="AU5" s="165" t="s">
        <v>42</v>
      </c>
      <c r="AV5" s="165" t="s">
        <v>67</v>
      </c>
      <c r="AW5" s="168" t="s">
        <v>32</v>
      </c>
    </row>
    <row r="6" spans="1:88" ht="80.25" customHeight="1" thickBot="1">
      <c r="A6" s="206"/>
      <c r="B6" s="204"/>
      <c r="C6" s="131" t="s">
        <v>22</v>
      </c>
      <c r="D6" s="132" t="s">
        <v>104</v>
      </c>
      <c r="E6" s="133" t="s">
        <v>105</v>
      </c>
      <c r="F6" s="134" t="s">
        <v>69</v>
      </c>
      <c r="G6" s="135" t="s">
        <v>76</v>
      </c>
      <c r="H6" s="136" t="s">
        <v>91</v>
      </c>
      <c r="I6" s="135" t="s">
        <v>77</v>
      </c>
      <c r="J6" s="134" t="s">
        <v>78</v>
      </c>
      <c r="K6" s="135" t="s">
        <v>108</v>
      </c>
      <c r="L6" s="134" t="s">
        <v>109</v>
      </c>
      <c r="M6" s="137" t="s">
        <v>79</v>
      </c>
      <c r="N6" s="138" t="s">
        <v>83</v>
      </c>
      <c r="O6" s="139" t="s">
        <v>111</v>
      </c>
      <c r="P6" s="140" t="s">
        <v>112</v>
      </c>
      <c r="Q6" s="141" t="s">
        <v>113</v>
      </c>
      <c r="R6" s="140" t="s">
        <v>114</v>
      </c>
      <c r="S6" s="142" t="s">
        <v>115</v>
      </c>
      <c r="T6" s="141" t="s">
        <v>116</v>
      </c>
      <c r="U6" s="143" t="s">
        <v>117</v>
      </c>
      <c r="V6" s="140" t="s">
        <v>118</v>
      </c>
      <c r="W6" s="144" t="s">
        <v>119</v>
      </c>
      <c r="X6" s="145" t="s">
        <v>92</v>
      </c>
      <c r="Y6" s="146" t="s">
        <v>94</v>
      </c>
      <c r="Z6" s="147" t="s">
        <v>95</v>
      </c>
      <c r="AA6" s="148" t="s">
        <v>93</v>
      </c>
      <c r="AB6" s="149" t="s">
        <v>96</v>
      </c>
      <c r="AC6" s="150" t="s">
        <v>97</v>
      </c>
      <c r="AD6" s="151" t="s">
        <v>98</v>
      </c>
      <c r="AE6" s="152" t="s">
        <v>102</v>
      </c>
      <c r="AF6" s="153" t="s">
        <v>99</v>
      </c>
      <c r="AG6" s="153" t="s">
        <v>100</v>
      </c>
      <c r="AH6" s="153" t="s">
        <v>101</v>
      </c>
      <c r="AI6" s="154" t="s">
        <v>103</v>
      </c>
      <c r="AJ6" s="155" t="s">
        <v>0</v>
      </c>
      <c r="AK6" s="156" t="s">
        <v>1</v>
      </c>
      <c r="AL6" s="157" t="s">
        <v>2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f t="shared" ref="A7:A71" si="0">IF(B7&gt;0,(ROW(A7)-6),0)</f>
        <v>1</v>
      </c>
      <c r="B7" s="31" t="s">
        <v>45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>
        <v>1</v>
      </c>
      <c r="P7" s="48">
        <v>1</v>
      </c>
      <c r="Q7" s="38"/>
      <c r="R7" s="48"/>
      <c r="S7" s="50"/>
      <c r="T7" s="38"/>
      <c r="U7" s="48"/>
      <c r="V7" s="50"/>
      <c r="W7" s="16"/>
      <c r="X7" s="38"/>
      <c r="Y7" s="32">
        <v>1</v>
      </c>
      <c r="Z7" s="50"/>
      <c r="AA7" s="17"/>
      <c r="AB7" s="24"/>
      <c r="AC7" s="50">
        <v>1</v>
      </c>
      <c r="AD7" s="17"/>
      <c r="AE7" s="24"/>
      <c r="AF7" s="50"/>
      <c r="AG7" s="50"/>
      <c r="AH7" s="50">
        <v>1</v>
      </c>
      <c r="AI7" s="53"/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46</v>
      </c>
      <c r="C8" s="24">
        <v>1</v>
      </c>
      <c r="D8" s="16"/>
      <c r="E8" s="24">
        <v>1</v>
      </c>
      <c r="F8" s="39"/>
      <c r="G8" s="32"/>
      <c r="H8" s="38"/>
      <c r="I8" s="32"/>
      <c r="J8" s="39"/>
      <c r="K8" s="32"/>
      <c r="L8" s="39"/>
      <c r="M8" s="32"/>
      <c r="N8" s="16"/>
      <c r="O8" s="42"/>
      <c r="P8" s="48">
        <v>1</v>
      </c>
      <c r="Q8" s="38">
        <v>1</v>
      </c>
      <c r="R8" s="48">
        <v>1</v>
      </c>
      <c r="S8" s="50"/>
      <c r="T8" s="38"/>
      <c r="U8" s="48"/>
      <c r="V8" s="50"/>
      <c r="W8" s="16"/>
      <c r="X8" s="38"/>
      <c r="Y8" s="32">
        <v>1</v>
      </c>
      <c r="Z8" s="50">
        <v>1</v>
      </c>
      <c r="AA8" s="17"/>
      <c r="AB8" s="24"/>
      <c r="AC8" s="50"/>
      <c r="AD8" s="17">
        <v>1</v>
      </c>
      <c r="AE8" s="24"/>
      <c r="AF8" s="50"/>
      <c r="AG8" s="50">
        <v>1</v>
      </c>
      <c r="AH8" s="50"/>
      <c r="AI8" s="53"/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47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/>
      <c r="P9" s="48"/>
      <c r="Q9" s="38">
        <v>1</v>
      </c>
      <c r="R9" s="48">
        <v>1</v>
      </c>
      <c r="S9" s="50"/>
      <c r="T9" s="38"/>
      <c r="U9" s="48"/>
      <c r="V9" s="50"/>
      <c r="W9" s="16"/>
      <c r="X9" s="38"/>
      <c r="Y9" s="32">
        <v>1</v>
      </c>
      <c r="Z9" s="50"/>
      <c r="AA9" s="17"/>
      <c r="AB9" s="24"/>
      <c r="AC9" s="50">
        <v>1</v>
      </c>
      <c r="AD9" s="17"/>
      <c r="AE9" s="24"/>
      <c r="AF9" s="50">
        <v>1</v>
      </c>
      <c r="AG9" s="50"/>
      <c r="AH9" s="50"/>
      <c r="AI9" s="53"/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48</v>
      </c>
      <c r="C10" s="24">
        <v>1</v>
      </c>
      <c r="D10" s="16"/>
      <c r="E10" s="24">
        <v>1</v>
      </c>
      <c r="F10" s="39"/>
      <c r="G10" s="32"/>
      <c r="H10" s="38"/>
      <c r="I10" s="32"/>
      <c r="J10" s="39"/>
      <c r="K10" s="32"/>
      <c r="L10" s="39"/>
      <c r="M10" s="32"/>
      <c r="N10" s="16"/>
      <c r="O10" s="42"/>
      <c r="P10" s="48"/>
      <c r="Q10" s="38"/>
      <c r="R10" s="48"/>
      <c r="S10" s="50"/>
      <c r="T10" s="38"/>
      <c r="U10" s="48"/>
      <c r="V10" s="50">
        <v>1</v>
      </c>
      <c r="W10" s="16">
        <v>1</v>
      </c>
      <c r="X10" s="38"/>
      <c r="Y10" s="32">
        <v>1</v>
      </c>
      <c r="Z10" s="50">
        <v>1</v>
      </c>
      <c r="AA10" s="17"/>
      <c r="AB10" s="24"/>
      <c r="AC10" s="50"/>
      <c r="AD10" s="17">
        <v>1</v>
      </c>
      <c r="AE10" s="24">
        <v>1</v>
      </c>
      <c r="AF10" s="50"/>
      <c r="AG10" s="50"/>
      <c r="AH10" s="50"/>
      <c r="AI10" s="53"/>
      <c r="AJ10" s="24"/>
      <c r="AK10" s="50">
        <v>1</v>
      </c>
      <c r="AL10" s="16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49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>
        <v>1</v>
      </c>
      <c r="R11" s="48">
        <v>1</v>
      </c>
      <c r="S11" s="50">
        <v>1</v>
      </c>
      <c r="T11" s="38"/>
      <c r="U11" s="48"/>
      <c r="V11" s="50"/>
      <c r="W11" s="16"/>
      <c r="X11" s="38">
        <v>1</v>
      </c>
      <c r="Y11" s="32"/>
      <c r="Z11" s="50">
        <v>1</v>
      </c>
      <c r="AA11" s="17"/>
      <c r="AB11" s="24"/>
      <c r="AC11" s="50">
        <v>1</v>
      </c>
      <c r="AD11" s="17"/>
      <c r="AE11" s="24"/>
      <c r="AF11" s="50">
        <v>1</v>
      </c>
      <c r="AG11" s="50">
        <v>1</v>
      </c>
      <c r="AH11" s="50"/>
      <c r="AI11" s="53"/>
      <c r="AJ11" s="24"/>
      <c r="AK11" s="50">
        <v>1</v>
      </c>
      <c r="AL11" s="16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50</v>
      </c>
      <c r="C12" s="24">
        <v>1</v>
      </c>
      <c r="D12" s="16"/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/>
      <c r="P12" s="48"/>
      <c r="Q12" s="38"/>
      <c r="R12" s="48">
        <v>1</v>
      </c>
      <c r="S12" s="50">
        <v>1</v>
      </c>
      <c r="T12" s="38">
        <v>1</v>
      </c>
      <c r="U12" s="48"/>
      <c r="V12" s="50"/>
      <c r="W12" s="16"/>
      <c r="X12" s="38"/>
      <c r="Y12" s="32"/>
      <c r="Z12" s="50"/>
      <c r="AA12" s="17">
        <v>1</v>
      </c>
      <c r="AB12" s="24"/>
      <c r="AC12" s="50">
        <v>1</v>
      </c>
      <c r="AD12" s="17">
        <v>1</v>
      </c>
      <c r="AE12" s="24"/>
      <c r="AF12" s="50">
        <v>1</v>
      </c>
      <c r="AG12" s="50"/>
      <c r="AH12" s="50"/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51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/>
      <c r="P13" s="48"/>
      <c r="Q13" s="38">
        <v>1</v>
      </c>
      <c r="R13" s="48">
        <v>1</v>
      </c>
      <c r="S13" s="50">
        <v>1</v>
      </c>
      <c r="T13" s="38">
        <v>1</v>
      </c>
      <c r="U13" s="48"/>
      <c r="V13" s="50"/>
      <c r="W13" s="16"/>
      <c r="X13" s="38"/>
      <c r="Y13" s="32"/>
      <c r="Z13" s="50">
        <v>1</v>
      </c>
      <c r="AA13" s="17"/>
      <c r="AB13" s="24"/>
      <c r="AC13" s="50">
        <v>1</v>
      </c>
      <c r="AD13" s="17">
        <v>1</v>
      </c>
      <c r="AE13" s="24"/>
      <c r="AF13" s="50">
        <v>1</v>
      </c>
      <c r="AG13" s="50">
        <v>1</v>
      </c>
      <c r="AH13" s="50"/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52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/>
      <c r="R14" s="48">
        <v>1</v>
      </c>
      <c r="S14" s="50">
        <v>1</v>
      </c>
      <c r="T14" s="38"/>
      <c r="U14" s="48"/>
      <c r="V14" s="50"/>
      <c r="W14" s="16"/>
      <c r="X14" s="38"/>
      <c r="Y14" s="32"/>
      <c r="Z14" s="50"/>
      <c r="AA14" s="17">
        <v>1</v>
      </c>
      <c r="AB14" s="24"/>
      <c r="AC14" s="50"/>
      <c r="AD14" s="17">
        <v>1</v>
      </c>
      <c r="AE14" s="24"/>
      <c r="AF14" s="50"/>
      <c r="AG14" s="50"/>
      <c r="AH14" s="50"/>
      <c r="AI14" s="53">
        <v>1</v>
      </c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53</v>
      </c>
      <c r="C15" s="24">
        <v>1</v>
      </c>
      <c r="D15" s="16"/>
      <c r="E15" s="24">
        <v>1</v>
      </c>
      <c r="F15" s="39"/>
      <c r="G15" s="32"/>
      <c r="H15" s="38"/>
      <c r="I15" s="32"/>
      <c r="J15" s="39"/>
      <c r="K15" s="32"/>
      <c r="L15" s="39"/>
      <c r="M15" s="32"/>
      <c r="N15" s="16"/>
      <c r="O15" s="42"/>
      <c r="P15" s="48"/>
      <c r="Q15" s="38"/>
      <c r="R15" s="48">
        <v>1</v>
      </c>
      <c r="S15" s="50">
        <v>1</v>
      </c>
      <c r="T15" s="38">
        <v>1</v>
      </c>
      <c r="U15" s="48"/>
      <c r="V15" s="50"/>
      <c r="W15" s="16"/>
      <c r="X15" s="38"/>
      <c r="Y15" s="32"/>
      <c r="Z15" s="50"/>
      <c r="AA15" s="17">
        <v>1</v>
      </c>
      <c r="AB15" s="24"/>
      <c r="AC15" s="50"/>
      <c r="AD15" s="17">
        <v>1</v>
      </c>
      <c r="AE15" s="24"/>
      <c r="AF15" s="50">
        <v>1</v>
      </c>
      <c r="AG15" s="50">
        <v>1</v>
      </c>
      <c r="AH15" s="50"/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54</v>
      </c>
      <c r="C16" s="24">
        <v>1</v>
      </c>
      <c r="D16" s="16"/>
      <c r="E16" s="24"/>
      <c r="F16" s="39">
        <v>1</v>
      </c>
      <c r="G16" s="32">
        <v>1</v>
      </c>
      <c r="H16" s="38">
        <v>1</v>
      </c>
      <c r="I16" s="32">
        <v>1</v>
      </c>
      <c r="J16" s="39">
        <v>1</v>
      </c>
      <c r="K16" s="32"/>
      <c r="L16" s="39">
        <v>1</v>
      </c>
      <c r="M16" s="32"/>
      <c r="N16" s="16">
        <v>1</v>
      </c>
      <c r="O16" s="42"/>
      <c r="P16" s="48"/>
      <c r="Q16" s="38"/>
      <c r="R16" s="48"/>
      <c r="S16" s="50">
        <v>1</v>
      </c>
      <c r="T16" s="38"/>
      <c r="U16" s="48"/>
      <c r="V16" s="50"/>
      <c r="W16" s="16"/>
      <c r="X16" s="38"/>
      <c r="Y16" s="32"/>
      <c r="Z16" s="50"/>
      <c r="AA16" s="17">
        <v>1</v>
      </c>
      <c r="AB16" s="24"/>
      <c r="AC16" s="50"/>
      <c r="AD16" s="17">
        <v>1</v>
      </c>
      <c r="AE16" s="24"/>
      <c r="AF16" s="50">
        <v>1</v>
      </c>
      <c r="AG16" s="50">
        <v>1</v>
      </c>
      <c r="AH16" s="50"/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55</v>
      </c>
      <c r="C17" s="24">
        <v>1</v>
      </c>
      <c r="D17" s="16"/>
      <c r="E17" s="24"/>
      <c r="F17" s="39">
        <v>1</v>
      </c>
      <c r="G17" s="32"/>
      <c r="H17" s="38">
        <v>1</v>
      </c>
      <c r="I17" s="32"/>
      <c r="J17" s="39">
        <v>1</v>
      </c>
      <c r="K17" s="32">
        <v>1</v>
      </c>
      <c r="L17" s="39"/>
      <c r="M17" s="32"/>
      <c r="N17" s="16"/>
      <c r="O17" s="42"/>
      <c r="P17" s="48"/>
      <c r="Q17" s="38"/>
      <c r="R17" s="48"/>
      <c r="S17" s="50"/>
      <c r="T17" s="38">
        <v>1</v>
      </c>
      <c r="U17" s="48">
        <v>1</v>
      </c>
      <c r="V17" s="50">
        <v>1</v>
      </c>
      <c r="W17" s="16">
        <v>1</v>
      </c>
      <c r="X17" s="38"/>
      <c r="Y17" s="32"/>
      <c r="Z17" s="50"/>
      <c r="AA17" s="17">
        <v>1</v>
      </c>
      <c r="AB17" s="24"/>
      <c r="AC17" s="50">
        <v>1</v>
      </c>
      <c r="AD17" s="17">
        <v>1</v>
      </c>
      <c r="AE17" s="24"/>
      <c r="AF17" s="50"/>
      <c r="AG17" s="50">
        <v>1</v>
      </c>
      <c r="AH17" s="50"/>
      <c r="AI17" s="53"/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56</v>
      </c>
      <c r="C18" s="24">
        <v>1</v>
      </c>
      <c r="D18" s="16"/>
      <c r="E18" s="24">
        <v>1</v>
      </c>
      <c r="F18" s="39">
        <v>1</v>
      </c>
      <c r="G18" s="32"/>
      <c r="H18" s="38">
        <v>1</v>
      </c>
      <c r="I18" s="32"/>
      <c r="J18" s="39">
        <v>1</v>
      </c>
      <c r="K18" s="32">
        <v>1</v>
      </c>
      <c r="L18" s="39"/>
      <c r="M18" s="32"/>
      <c r="N18" s="16"/>
      <c r="O18" s="42"/>
      <c r="P18" s="48"/>
      <c r="Q18" s="38"/>
      <c r="R18" s="48"/>
      <c r="S18" s="50"/>
      <c r="T18" s="38"/>
      <c r="U18" s="48"/>
      <c r="V18" s="50">
        <v>1</v>
      </c>
      <c r="W18" s="16">
        <v>1</v>
      </c>
      <c r="X18" s="38"/>
      <c r="Y18" s="32"/>
      <c r="Z18" s="50"/>
      <c r="AA18" s="17">
        <v>1</v>
      </c>
      <c r="AB18" s="24"/>
      <c r="AC18" s="50"/>
      <c r="AD18" s="17">
        <v>1</v>
      </c>
      <c r="AE18" s="24"/>
      <c r="AF18" s="50">
        <v>1</v>
      </c>
      <c r="AG18" s="50">
        <v>1</v>
      </c>
      <c r="AH18" s="50"/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57</v>
      </c>
      <c r="C19" s="24">
        <v>1</v>
      </c>
      <c r="D19" s="16"/>
      <c r="E19" s="24"/>
      <c r="F19" s="39">
        <v>1</v>
      </c>
      <c r="G19" s="32">
        <v>1</v>
      </c>
      <c r="H19" s="38">
        <v>1</v>
      </c>
      <c r="I19" s="32"/>
      <c r="J19" s="39">
        <v>1</v>
      </c>
      <c r="K19" s="32">
        <v>1</v>
      </c>
      <c r="L19" s="39"/>
      <c r="M19" s="32"/>
      <c r="N19" s="16"/>
      <c r="O19" s="42"/>
      <c r="P19" s="48"/>
      <c r="Q19" s="38"/>
      <c r="R19" s="48"/>
      <c r="S19" s="50">
        <v>1</v>
      </c>
      <c r="T19" s="38">
        <v>1</v>
      </c>
      <c r="U19" s="48">
        <v>1</v>
      </c>
      <c r="V19" s="50">
        <v>1</v>
      </c>
      <c r="W19" s="16"/>
      <c r="X19" s="38"/>
      <c r="Y19" s="32">
        <v>1</v>
      </c>
      <c r="Z19" s="50"/>
      <c r="AA19" s="17">
        <v>1</v>
      </c>
      <c r="AB19" s="24"/>
      <c r="AC19" s="50"/>
      <c r="AD19" s="17">
        <v>1</v>
      </c>
      <c r="AE19" s="24"/>
      <c r="AF19" s="50">
        <v>1</v>
      </c>
      <c r="AG19" s="50">
        <v>1</v>
      </c>
      <c r="AH19" s="50"/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58</v>
      </c>
      <c r="C20" s="24">
        <v>1</v>
      </c>
      <c r="D20" s="16">
        <v>1</v>
      </c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/>
      <c r="R20" s="48"/>
      <c r="S20" s="50"/>
      <c r="T20" s="38">
        <v>1</v>
      </c>
      <c r="U20" s="48">
        <v>1</v>
      </c>
      <c r="V20" s="50">
        <v>1</v>
      </c>
      <c r="W20" s="16">
        <v>1</v>
      </c>
      <c r="X20" s="38"/>
      <c r="Y20" s="32"/>
      <c r="Z20" s="50"/>
      <c r="AA20" s="17">
        <v>1</v>
      </c>
      <c r="AB20" s="24">
        <v>1</v>
      </c>
      <c r="AC20" s="50"/>
      <c r="AD20" s="17"/>
      <c r="AE20" s="24"/>
      <c r="AF20" s="50">
        <v>1</v>
      </c>
      <c r="AG20" s="50">
        <v>1</v>
      </c>
      <c r="AH20" s="50"/>
      <c r="AI20" s="53"/>
      <c r="AJ20" s="24"/>
      <c r="AK20" s="50"/>
      <c r="AL20" s="16">
        <v>1</v>
      </c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59</v>
      </c>
      <c r="C21" s="24">
        <v>1</v>
      </c>
      <c r="D21" s="16"/>
      <c r="E21" s="24"/>
      <c r="F21" s="39">
        <v>1</v>
      </c>
      <c r="G21" s="32">
        <v>1</v>
      </c>
      <c r="H21" s="38">
        <v>1</v>
      </c>
      <c r="I21" s="32">
        <v>1</v>
      </c>
      <c r="J21" s="39">
        <v>1</v>
      </c>
      <c r="K21" s="32">
        <v>1</v>
      </c>
      <c r="L21" s="39">
        <v>1</v>
      </c>
      <c r="M21" s="32"/>
      <c r="N21" s="16">
        <v>1</v>
      </c>
      <c r="O21" s="42"/>
      <c r="P21" s="48"/>
      <c r="Q21" s="38"/>
      <c r="R21" s="48">
        <v>1</v>
      </c>
      <c r="S21" s="50">
        <v>1</v>
      </c>
      <c r="T21" s="38"/>
      <c r="U21" s="48"/>
      <c r="V21" s="50"/>
      <c r="W21" s="16"/>
      <c r="X21" s="38"/>
      <c r="Y21" s="32"/>
      <c r="Z21" s="50"/>
      <c r="AA21" s="17">
        <v>1</v>
      </c>
      <c r="AB21" s="24"/>
      <c r="AC21" s="50"/>
      <c r="AD21" s="17">
        <v>1</v>
      </c>
      <c r="AE21" s="24"/>
      <c r="AF21" s="50"/>
      <c r="AG21" s="50">
        <v>1</v>
      </c>
      <c r="AH21" s="50"/>
      <c r="AI21" s="53"/>
      <c r="AJ21" s="24"/>
      <c r="AK21" s="50">
        <v>1</v>
      </c>
      <c r="AL21" s="16">
        <v>1</v>
      </c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60</v>
      </c>
      <c r="C22" s="24">
        <v>1</v>
      </c>
      <c r="D22" s="16"/>
      <c r="E22" s="24">
        <v>1</v>
      </c>
      <c r="F22" s="39">
        <v>1</v>
      </c>
      <c r="G22" s="32"/>
      <c r="H22" s="38">
        <v>1</v>
      </c>
      <c r="I22" s="32"/>
      <c r="J22" s="39">
        <v>1</v>
      </c>
      <c r="K22" s="32">
        <v>1</v>
      </c>
      <c r="L22" s="39"/>
      <c r="M22" s="32"/>
      <c r="N22" s="16"/>
      <c r="O22" s="42"/>
      <c r="P22" s="48"/>
      <c r="Q22" s="38"/>
      <c r="R22" s="48"/>
      <c r="S22" s="50">
        <v>1</v>
      </c>
      <c r="T22" s="38">
        <v>1</v>
      </c>
      <c r="U22" s="48">
        <v>1</v>
      </c>
      <c r="V22" s="50">
        <v>1</v>
      </c>
      <c r="W22" s="16"/>
      <c r="X22" s="38"/>
      <c r="Y22" s="32"/>
      <c r="Z22" s="50"/>
      <c r="AA22" s="17">
        <v>1</v>
      </c>
      <c r="AB22" s="24"/>
      <c r="AC22" s="50">
        <v>1</v>
      </c>
      <c r="AD22" s="17">
        <v>1</v>
      </c>
      <c r="AE22" s="24"/>
      <c r="AF22" s="50">
        <v>1</v>
      </c>
      <c r="AG22" s="50"/>
      <c r="AH22" s="50"/>
      <c r="AI22" s="53"/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61</v>
      </c>
      <c r="C23" s="24">
        <v>1</v>
      </c>
      <c r="D23" s="16"/>
      <c r="E23" s="24">
        <v>1</v>
      </c>
      <c r="F23" s="39">
        <v>1</v>
      </c>
      <c r="G23" s="32">
        <v>1</v>
      </c>
      <c r="H23" s="38">
        <v>1</v>
      </c>
      <c r="I23" s="32">
        <v>1</v>
      </c>
      <c r="J23" s="39">
        <v>1</v>
      </c>
      <c r="K23" s="32">
        <v>1</v>
      </c>
      <c r="L23" s="39">
        <v>1</v>
      </c>
      <c r="M23" s="32"/>
      <c r="N23" s="16"/>
      <c r="O23" s="42"/>
      <c r="P23" s="48"/>
      <c r="Q23" s="38"/>
      <c r="R23" s="48">
        <v>1</v>
      </c>
      <c r="S23" s="50">
        <v>1</v>
      </c>
      <c r="T23" s="38">
        <v>1</v>
      </c>
      <c r="U23" s="48"/>
      <c r="V23" s="50"/>
      <c r="W23" s="16"/>
      <c r="X23" s="38"/>
      <c r="Y23" s="32"/>
      <c r="Z23" s="50"/>
      <c r="AA23" s="17">
        <v>1</v>
      </c>
      <c r="AB23" s="24">
        <v>1</v>
      </c>
      <c r="AC23" s="50">
        <v>1</v>
      </c>
      <c r="AD23" s="17"/>
      <c r="AE23" s="24"/>
      <c r="AF23" s="50">
        <v>1</v>
      </c>
      <c r="AG23" s="50">
        <v>1</v>
      </c>
      <c r="AH23" s="50"/>
      <c r="AI23" s="53"/>
      <c r="AJ23" s="24"/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62</v>
      </c>
      <c r="C24" s="24">
        <v>1</v>
      </c>
      <c r="D24" s="16"/>
      <c r="E24" s="24"/>
      <c r="F24" s="39">
        <v>1</v>
      </c>
      <c r="G24" s="32">
        <v>1</v>
      </c>
      <c r="H24" s="38">
        <v>1</v>
      </c>
      <c r="I24" s="32">
        <v>1</v>
      </c>
      <c r="J24" s="39">
        <v>1</v>
      </c>
      <c r="K24" s="32">
        <v>1</v>
      </c>
      <c r="L24" s="39"/>
      <c r="M24" s="32"/>
      <c r="N24" s="16"/>
      <c r="O24" s="42"/>
      <c r="P24" s="48"/>
      <c r="Q24" s="38">
        <v>1</v>
      </c>
      <c r="R24" s="48">
        <v>1</v>
      </c>
      <c r="S24" s="50"/>
      <c r="T24" s="38"/>
      <c r="U24" s="48"/>
      <c r="V24" s="50"/>
      <c r="W24" s="16"/>
      <c r="X24" s="38"/>
      <c r="Y24" s="32">
        <v>1</v>
      </c>
      <c r="Z24" s="50">
        <v>1</v>
      </c>
      <c r="AA24" s="17"/>
      <c r="AB24" s="24"/>
      <c r="AC24" s="50"/>
      <c r="AD24" s="17">
        <v>1</v>
      </c>
      <c r="AE24" s="24"/>
      <c r="AF24" s="50">
        <v>1</v>
      </c>
      <c r="AG24" s="50"/>
      <c r="AH24" s="50"/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63</v>
      </c>
      <c r="C25" s="24">
        <v>1</v>
      </c>
      <c r="D25" s="16"/>
      <c r="E25" s="24"/>
      <c r="F25" s="39">
        <v>1</v>
      </c>
      <c r="G25" s="32">
        <v>1</v>
      </c>
      <c r="H25" s="38">
        <v>1</v>
      </c>
      <c r="I25" s="32"/>
      <c r="J25" s="39">
        <v>1</v>
      </c>
      <c r="K25" s="32">
        <v>1</v>
      </c>
      <c r="L25" s="39"/>
      <c r="M25" s="32"/>
      <c r="N25" s="16"/>
      <c r="O25" s="42"/>
      <c r="P25" s="48"/>
      <c r="Q25" s="38"/>
      <c r="R25" s="48"/>
      <c r="S25" s="50">
        <v>1</v>
      </c>
      <c r="T25" s="38">
        <v>1</v>
      </c>
      <c r="U25" s="48">
        <v>1</v>
      </c>
      <c r="V25" s="50"/>
      <c r="W25" s="16"/>
      <c r="X25" s="38"/>
      <c r="Y25" s="32">
        <v>1</v>
      </c>
      <c r="Z25" s="50"/>
      <c r="AA25" s="17">
        <v>1</v>
      </c>
      <c r="AB25" s="24"/>
      <c r="AC25" s="50"/>
      <c r="AD25" s="17">
        <v>1</v>
      </c>
      <c r="AE25" s="24"/>
      <c r="AF25" s="50">
        <v>1</v>
      </c>
      <c r="AG25" s="50">
        <v>1</v>
      </c>
      <c r="AH25" s="50"/>
      <c r="AI25" s="53"/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64</v>
      </c>
      <c r="C26" s="24">
        <v>1</v>
      </c>
      <c r="D26" s="16"/>
      <c r="E26" s="24"/>
      <c r="F26" s="39">
        <v>1</v>
      </c>
      <c r="G26" s="32">
        <v>1</v>
      </c>
      <c r="H26" s="38">
        <v>1</v>
      </c>
      <c r="I26" s="32"/>
      <c r="J26" s="39">
        <v>1</v>
      </c>
      <c r="K26" s="32">
        <v>1</v>
      </c>
      <c r="L26" s="39">
        <v>1</v>
      </c>
      <c r="M26" s="32"/>
      <c r="N26" s="16"/>
      <c r="O26" s="42"/>
      <c r="P26" s="48"/>
      <c r="Q26" s="38"/>
      <c r="R26" s="48">
        <v>1</v>
      </c>
      <c r="S26" s="50">
        <v>1</v>
      </c>
      <c r="T26" s="38"/>
      <c r="U26" s="48"/>
      <c r="V26" s="50"/>
      <c r="W26" s="16"/>
      <c r="X26" s="38"/>
      <c r="Y26" s="32"/>
      <c r="Z26" s="50"/>
      <c r="AA26" s="17">
        <v>1</v>
      </c>
      <c r="AB26" s="24"/>
      <c r="AC26" s="50">
        <v>1</v>
      </c>
      <c r="AD26" s="17">
        <v>1</v>
      </c>
      <c r="AE26" s="24"/>
      <c r="AF26" s="50">
        <v>1</v>
      </c>
      <c r="AG26" s="50">
        <v>1</v>
      </c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65</v>
      </c>
      <c r="C27" s="24">
        <v>1</v>
      </c>
      <c r="D27" s="16"/>
      <c r="E27" s="24">
        <v>1</v>
      </c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>
        <v>1</v>
      </c>
      <c r="Q27" s="38">
        <v>1</v>
      </c>
      <c r="R27" s="48"/>
      <c r="S27" s="50"/>
      <c r="T27" s="38"/>
      <c r="U27" s="48"/>
      <c r="V27" s="50"/>
      <c r="W27" s="16"/>
      <c r="X27" s="38"/>
      <c r="Y27" s="32">
        <v>1</v>
      </c>
      <c r="Z27" s="50"/>
      <c r="AA27" s="17"/>
      <c r="AB27" s="24"/>
      <c r="AC27" s="50">
        <v>1</v>
      </c>
      <c r="AD27" s="17"/>
      <c r="AE27" s="24"/>
      <c r="AF27" s="50"/>
      <c r="AG27" s="50"/>
      <c r="AH27" s="50"/>
      <c r="AI27" s="53">
        <v>1</v>
      </c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66</v>
      </c>
      <c r="C28" s="24">
        <v>1</v>
      </c>
      <c r="D28" s="16"/>
      <c r="E28" s="24">
        <v>1</v>
      </c>
      <c r="F28" s="39">
        <v>1</v>
      </c>
      <c r="G28" s="32">
        <v>1</v>
      </c>
      <c r="H28" s="38">
        <v>1</v>
      </c>
      <c r="I28" s="32"/>
      <c r="J28" s="39">
        <v>1</v>
      </c>
      <c r="K28" s="32">
        <v>1</v>
      </c>
      <c r="L28" s="39">
        <v>1</v>
      </c>
      <c r="M28" s="32"/>
      <c r="N28" s="16"/>
      <c r="O28" s="42"/>
      <c r="P28" s="48"/>
      <c r="Q28" s="38"/>
      <c r="R28" s="48"/>
      <c r="S28" s="50"/>
      <c r="T28" s="38">
        <v>1</v>
      </c>
      <c r="U28" s="48">
        <v>1</v>
      </c>
      <c r="V28" s="50">
        <v>1</v>
      </c>
      <c r="W28" s="16">
        <v>1</v>
      </c>
      <c r="X28" s="38"/>
      <c r="Y28" s="32"/>
      <c r="Z28" s="50"/>
      <c r="AA28" s="17">
        <v>1</v>
      </c>
      <c r="AB28" s="24">
        <v>1</v>
      </c>
      <c r="AC28" s="50">
        <v>1</v>
      </c>
      <c r="AD28" s="17"/>
      <c r="AE28" s="24"/>
      <c r="AF28" s="50"/>
      <c r="AG28" s="50">
        <v>1</v>
      </c>
      <c r="AH28" s="50"/>
      <c r="AI28" s="53"/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0</v>
      </c>
      <c r="B29" s="31"/>
      <c r="C29" s="24"/>
      <c r="D29" s="16"/>
      <c r="E29" s="24"/>
      <c r="F29" s="39"/>
      <c r="G29" s="32"/>
      <c r="H29" s="38"/>
      <c r="I29" s="32"/>
      <c r="J29" s="39"/>
      <c r="K29" s="32"/>
      <c r="L29" s="39"/>
      <c r="M29" s="32"/>
      <c r="N29" s="16"/>
      <c r="O29" s="42"/>
      <c r="P29" s="48"/>
      <c r="Q29" s="38"/>
      <c r="R29" s="48"/>
      <c r="S29" s="50"/>
      <c r="T29" s="38"/>
      <c r="U29" s="48"/>
      <c r="V29" s="50"/>
      <c r="W29" s="16"/>
      <c r="X29" s="38"/>
      <c r="Y29" s="32"/>
      <c r="Z29" s="50"/>
      <c r="AA29" s="17"/>
      <c r="AB29" s="24"/>
      <c r="AC29" s="50"/>
      <c r="AD29" s="17"/>
      <c r="AE29" s="24"/>
      <c r="AF29" s="50"/>
      <c r="AG29" s="50"/>
      <c r="AH29" s="50"/>
      <c r="AI29" s="53"/>
      <c r="AJ29" s="24"/>
      <c r="AK29" s="50"/>
      <c r="AL29" s="16"/>
      <c r="AM29" s="1"/>
      <c r="AN29" s="21" t="str">
        <f t="shared" si="1"/>
        <v>N/A</v>
      </c>
      <c r="AO29" s="18" t="str">
        <f t="shared" si="10"/>
        <v>N</v>
      </c>
      <c r="AP29" s="18" t="str">
        <f t="shared" si="11"/>
        <v>N</v>
      </c>
      <c r="AQ29" s="18" t="str">
        <f t="shared" si="12"/>
        <v>N</v>
      </c>
      <c r="AR29" s="18" t="str">
        <f t="shared" si="5"/>
        <v>N</v>
      </c>
      <c r="AS29" s="18" t="str">
        <f t="shared" si="13"/>
        <v>N</v>
      </c>
      <c r="AT29" s="18" t="str">
        <f t="shared" si="14"/>
        <v>N</v>
      </c>
      <c r="AU29" s="18" t="str">
        <f t="shared" si="15"/>
        <v>N</v>
      </c>
      <c r="AV29" s="22" t="str">
        <f t="shared" si="8"/>
        <v>N</v>
      </c>
      <c r="AW29" s="23" t="str">
        <f t="shared" si="16"/>
        <v>N</v>
      </c>
    </row>
    <row r="30" spans="1:49" ht="15">
      <c r="A30" s="58">
        <f t="shared" si="0"/>
        <v>0</v>
      </c>
      <c r="B30" s="31"/>
      <c r="C30" s="24"/>
      <c r="D30" s="16"/>
      <c r="E30" s="24"/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/>
      <c r="S30" s="50"/>
      <c r="T30" s="38"/>
      <c r="U30" s="48"/>
      <c r="V30" s="50"/>
      <c r="W30" s="16"/>
      <c r="X30" s="38"/>
      <c r="Y30" s="32"/>
      <c r="Z30" s="50"/>
      <c r="AA30" s="17"/>
      <c r="AB30" s="24"/>
      <c r="AC30" s="50"/>
      <c r="AD30" s="17"/>
      <c r="AE30" s="24"/>
      <c r="AF30" s="50"/>
      <c r="AG30" s="50"/>
      <c r="AH30" s="50"/>
      <c r="AI30" s="53"/>
      <c r="AJ30" s="24"/>
      <c r="AK30" s="50"/>
      <c r="AL30" s="16"/>
      <c r="AM30" s="1"/>
      <c r="AN30" s="21" t="str">
        <f t="shared" si="1"/>
        <v>N/A</v>
      </c>
      <c r="AO30" s="18" t="str">
        <f t="shared" si="10"/>
        <v>N</v>
      </c>
      <c r="AP30" s="18" t="str">
        <f t="shared" si="11"/>
        <v>N</v>
      </c>
      <c r="AQ30" s="18" t="str">
        <f t="shared" si="12"/>
        <v>N</v>
      </c>
      <c r="AR30" s="18" t="str">
        <f t="shared" si="5"/>
        <v>N</v>
      </c>
      <c r="AS30" s="18" t="str">
        <f t="shared" si="13"/>
        <v>N</v>
      </c>
      <c r="AT30" s="18" t="str">
        <f t="shared" si="14"/>
        <v>N</v>
      </c>
      <c r="AU30" s="18" t="str">
        <f t="shared" si="15"/>
        <v>N</v>
      </c>
      <c r="AV30" s="22" t="str">
        <f t="shared" si="8"/>
        <v>N</v>
      </c>
      <c r="AW30" s="23" t="str">
        <f t="shared" si="16"/>
        <v>N</v>
      </c>
    </row>
    <row r="31" spans="1:49" ht="15">
      <c r="A31" s="58">
        <f t="shared" si="0"/>
        <v>0</v>
      </c>
      <c r="B31" s="31"/>
      <c r="C31" s="24"/>
      <c r="D31" s="16"/>
      <c r="E31" s="24"/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/>
      <c r="T31" s="38"/>
      <c r="U31" s="48"/>
      <c r="V31" s="50"/>
      <c r="W31" s="16"/>
      <c r="X31" s="38"/>
      <c r="Y31" s="32"/>
      <c r="Z31" s="50"/>
      <c r="AA31" s="17"/>
      <c r="AB31" s="24"/>
      <c r="AC31" s="50"/>
      <c r="AD31" s="17"/>
      <c r="AE31" s="24"/>
      <c r="AF31" s="50"/>
      <c r="AG31" s="50"/>
      <c r="AH31" s="50"/>
      <c r="AI31" s="53"/>
      <c r="AJ31" s="24"/>
      <c r="AK31" s="50"/>
      <c r="AL31" s="16"/>
      <c r="AM31" s="1"/>
      <c r="AN31" s="21" t="str">
        <f t="shared" si="1"/>
        <v>N/A</v>
      </c>
      <c r="AO31" s="18" t="str">
        <f t="shared" si="10"/>
        <v>N</v>
      </c>
      <c r="AP31" s="18" t="str">
        <f t="shared" si="11"/>
        <v>N</v>
      </c>
      <c r="AQ31" s="18" t="str">
        <f t="shared" si="12"/>
        <v>N</v>
      </c>
      <c r="AR31" s="18" t="str">
        <f t="shared" si="5"/>
        <v>N</v>
      </c>
      <c r="AS31" s="18" t="str">
        <f t="shared" si="13"/>
        <v>N</v>
      </c>
      <c r="AT31" s="18" t="str">
        <f t="shared" si="14"/>
        <v>N</v>
      </c>
      <c r="AU31" s="18" t="str">
        <f t="shared" si="15"/>
        <v>N</v>
      </c>
      <c r="AV31" s="22" t="str">
        <f t="shared" si="8"/>
        <v>N</v>
      </c>
      <c r="AW31" s="23" t="str">
        <f t="shared" si="16"/>
        <v>N</v>
      </c>
    </row>
    <row r="32" spans="1:49" ht="15">
      <c r="A32" s="58">
        <f t="shared" si="0"/>
        <v>0</v>
      </c>
      <c r="B32" s="31"/>
      <c r="C32" s="24"/>
      <c r="D32" s="16"/>
      <c r="E32" s="24"/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/>
      <c r="T32" s="38"/>
      <c r="U32" s="48"/>
      <c r="V32" s="50"/>
      <c r="W32" s="16"/>
      <c r="X32" s="38"/>
      <c r="Y32" s="32"/>
      <c r="Z32" s="50"/>
      <c r="AA32" s="17"/>
      <c r="AB32" s="24"/>
      <c r="AC32" s="50"/>
      <c r="AD32" s="17"/>
      <c r="AE32" s="24"/>
      <c r="AF32" s="50"/>
      <c r="AG32" s="50"/>
      <c r="AH32" s="50"/>
      <c r="AI32" s="53"/>
      <c r="AJ32" s="24"/>
      <c r="AK32" s="50"/>
      <c r="AL32" s="16"/>
      <c r="AM32" s="1"/>
      <c r="AN32" s="21" t="str">
        <f t="shared" si="1"/>
        <v>N/A</v>
      </c>
      <c r="AO32" s="18" t="str">
        <f t="shared" si="10"/>
        <v>N</v>
      </c>
      <c r="AP32" s="18" t="str">
        <f t="shared" si="11"/>
        <v>N</v>
      </c>
      <c r="AQ32" s="18" t="str">
        <f t="shared" si="12"/>
        <v>N</v>
      </c>
      <c r="AR32" s="18" t="str">
        <f t="shared" si="5"/>
        <v>N</v>
      </c>
      <c r="AS32" s="18" t="str">
        <f t="shared" si="13"/>
        <v>N</v>
      </c>
      <c r="AT32" s="18" t="str">
        <f t="shared" si="14"/>
        <v>N</v>
      </c>
      <c r="AU32" s="18" t="str">
        <f t="shared" si="15"/>
        <v>N</v>
      </c>
      <c r="AV32" s="22" t="str">
        <f t="shared" si="8"/>
        <v>N</v>
      </c>
      <c r="AW32" s="23" t="str">
        <f t="shared" si="16"/>
        <v>N</v>
      </c>
    </row>
    <row r="33" spans="1:49" ht="15">
      <c r="A33" s="58">
        <f t="shared" si="0"/>
        <v>0</v>
      </c>
      <c r="B33" s="31"/>
      <c r="C33" s="24"/>
      <c r="D33" s="16"/>
      <c r="E33" s="24"/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/>
      <c r="S33" s="50"/>
      <c r="T33" s="38"/>
      <c r="U33" s="48"/>
      <c r="V33" s="50"/>
      <c r="W33" s="16"/>
      <c r="X33" s="38"/>
      <c r="Y33" s="32"/>
      <c r="Z33" s="50"/>
      <c r="AA33" s="17"/>
      <c r="AB33" s="24"/>
      <c r="AC33" s="50"/>
      <c r="AD33" s="17"/>
      <c r="AE33" s="24"/>
      <c r="AF33" s="50"/>
      <c r="AG33" s="50"/>
      <c r="AH33" s="50"/>
      <c r="AI33" s="53"/>
      <c r="AJ33" s="24"/>
      <c r="AK33" s="50"/>
      <c r="AL33" s="16"/>
      <c r="AM33" s="1"/>
      <c r="AN33" s="21" t="str">
        <f t="shared" si="1"/>
        <v>N/A</v>
      </c>
      <c r="AO33" s="18" t="str">
        <f t="shared" si="10"/>
        <v>N</v>
      </c>
      <c r="AP33" s="18" t="str">
        <f t="shared" si="11"/>
        <v>N</v>
      </c>
      <c r="AQ33" s="18" t="str">
        <f t="shared" si="12"/>
        <v>N</v>
      </c>
      <c r="AR33" s="18" t="str">
        <f t="shared" si="5"/>
        <v>N</v>
      </c>
      <c r="AS33" s="18" t="str">
        <f t="shared" si="13"/>
        <v>N</v>
      </c>
      <c r="AT33" s="18" t="str">
        <f t="shared" si="14"/>
        <v>N</v>
      </c>
      <c r="AU33" s="18" t="str">
        <f t="shared" si="15"/>
        <v>N</v>
      </c>
      <c r="AV33" s="22" t="str">
        <f t="shared" si="8"/>
        <v>N</v>
      </c>
      <c r="AW33" s="23" t="str">
        <f t="shared" si="16"/>
        <v>N</v>
      </c>
    </row>
    <row r="34" spans="1:49" ht="15">
      <c r="A34" s="58">
        <f t="shared" si="0"/>
        <v>0</v>
      </c>
      <c r="B34" s="31"/>
      <c r="C34" s="24"/>
      <c r="D34" s="16"/>
      <c r="E34" s="24"/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/>
      <c r="T34" s="38"/>
      <c r="U34" s="48"/>
      <c r="V34" s="50"/>
      <c r="W34" s="16"/>
      <c r="X34" s="38"/>
      <c r="Y34" s="32"/>
      <c r="Z34" s="50"/>
      <c r="AA34" s="17"/>
      <c r="AB34" s="24"/>
      <c r="AC34" s="50"/>
      <c r="AD34" s="17"/>
      <c r="AE34" s="24"/>
      <c r="AF34" s="50"/>
      <c r="AG34" s="50"/>
      <c r="AH34" s="50"/>
      <c r="AI34" s="53"/>
      <c r="AJ34" s="24"/>
      <c r="AK34" s="50"/>
      <c r="AL34" s="16"/>
      <c r="AM34" s="1"/>
      <c r="AN34" s="21" t="str">
        <f t="shared" si="1"/>
        <v>N/A</v>
      </c>
      <c r="AO34" s="18" t="str">
        <f t="shared" si="10"/>
        <v>N</v>
      </c>
      <c r="AP34" s="18" t="str">
        <f t="shared" si="11"/>
        <v>N</v>
      </c>
      <c r="AQ34" s="18" t="str">
        <f t="shared" si="12"/>
        <v>N</v>
      </c>
      <c r="AR34" s="18" t="str">
        <f t="shared" si="5"/>
        <v>N</v>
      </c>
      <c r="AS34" s="18" t="str">
        <f t="shared" si="13"/>
        <v>N</v>
      </c>
      <c r="AT34" s="18" t="str">
        <f t="shared" si="14"/>
        <v>N</v>
      </c>
      <c r="AU34" s="18" t="str">
        <f t="shared" si="15"/>
        <v>N</v>
      </c>
      <c r="AV34" s="22" t="str">
        <f t="shared" si="8"/>
        <v>N</v>
      </c>
      <c r="AW34" s="23" t="str">
        <f t="shared" si="16"/>
        <v>N</v>
      </c>
    </row>
    <row r="35" spans="1:49" ht="15">
      <c r="A35" s="58">
        <f t="shared" si="0"/>
        <v>0</v>
      </c>
      <c r="B35" s="31"/>
      <c r="C35" s="24"/>
      <c r="D35" s="16"/>
      <c r="E35" s="24"/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/>
      <c r="T35" s="38"/>
      <c r="U35" s="48"/>
      <c r="V35" s="50"/>
      <c r="W35" s="16"/>
      <c r="X35" s="38"/>
      <c r="Y35" s="32"/>
      <c r="Z35" s="50"/>
      <c r="AA35" s="17"/>
      <c r="AB35" s="24"/>
      <c r="AC35" s="50"/>
      <c r="AD35" s="17"/>
      <c r="AE35" s="24"/>
      <c r="AF35" s="50"/>
      <c r="AG35" s="50"/>
      <c r="AH35" s="50"/>
      <c r="AI35" s="53"/>
      <c r="AJ35" s="24"/>
      <c r="AK35" s="50"/>
      <c r="AL35" s="16"/>
      <c r="AM35" s="1"/>
      <c r="AN35" s="21" t="str">
        <f t="shared" si="1"/>
        <v>N/A</v>
      </c>
      <c r="AO35" s="18" t="str">
        <f t="shared" si="10"/>
        <v>N</v>
      </c>
      <c r="AP35" s="18" t="str">
        <f t="shared" si="11"/>
        <v>N</v>
      </c>
      <c r="AQ35" s="18" t="str">
        <f t="shared" si="12"/>
        <v>N</v>
      </c>
      <c r="AR35" s="18" t="str">
        <f t="shared" si="5"/>
        <v>N</v>
      </c>
      <c r="AS35" s="18" t="str">
        <f t="shared" si="13"/>
        <v>N</v>
      </c>
      <c r="AT35" s="18" t="str">
        <f t="shared" si="14"/>
        <v>N</v>
      </c>
      <c r="AU35" s="18" t="str">
        <f t="shared" si="15"/>
        <v>N</v>
      </c>
      <c r="AV35" s="22" t="str">
        <f t="shared" si="8"/>
        <v>N</v>
      </c>
      <c r="AW35" s="23" t="str">
        <f t="shared" si="16"/>
        <v>N</v>
      </c>
    </row>
    <row r="36" spans="1:49" ht="15">
      <c r="A36" s="58">
        <f t="shared" si="0"/>
        <v>0</v>
      </c>
      <c r="B36" s="31"/>
      <c r="C36" s="24"/>
      <c r="D36" s="16"/>
      <c r="E36" s="24"/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/>
      <c r="T36" s="38"/>
      <c r="U36" s="48"/>
      <c r="V36" s="50"/>
      <c r="W36" s="16"/>
      <c r="X36" s="38"/>
      <c r="Y36" s="32"/>
      <c r="Z36" s="50"/>
      <c r="AA36" s="17"/>
      <c r="AB36" s="24"/>
      <c r="AC36" s="50"/>
      <c r="AD36" s="17"/>
      <c r="AE36" s="24"/>
      <c r="AF36" s="50"/>
      <c r="AG36" s="50"/>
      <c r="AH36" s="50"/>
      <c r="AI36" s="53"/>
      <c r="AJ36" s="24"/>
      <c r="AK36" s="50"/>
      <c r="AL36" s="16"/>
      <c r="AM36" s="1"/>
      <c r="AN36" s="21" t="str">
        <f t="shared" si="1"/>
        <v>N/A</v>
      </c>
      <c r="AO36" s="18" t="str">
        <f t="shared" si="10"/>
        <v>N</v>
      </c>
      <c r="AP36" s="18" t="str">
        <f t="shared" si="11"/>
        <v>N</v>
      </c>
      <c r="AQ36" s="18" t="str">
        <f t="shared" si="12"/>
        <v>N</v>
      </c>
      <c r="AR36" s="18" t="str">
        <f t="shared" si="5"/>
        <v>N</v>
      </c>
      <c r="AS36" s="18" t="str">
        <f t="shared" si="13"/>
        <v>N</v>
      </c>
      <c r="AT36" s="18" t="str">
        <f t="shared" si="14"/>
        <v>N</v>
      </c>
      <c r="AU36" s="18" t="str">
        <f t="shared" si="15"/>
        <v>N</v>
      </c>
      <c r="AV36" s="22" t="str">
        <f t="shared" si="8"/>
        <v>N</v>
      </c>
      <c r="AW36" s="23" t="str">
        <f t="shared" si="16"/>
        <v>N</v>
      </c>
    </row>
    <row r="37" spans="1:49" ht="15">
      <c r="A37" s="58">
        <f t="shared" si="0"/>
        <v>0</v>
      </c>
      <c r="B37" s="31"/>
      <c r="C37" s="24"/>
      <c r="D37" s="16"/>
      <c r="E37" s="24"/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/>
      <c r="U37" s="48"/>
      <c r="V37" s="50"/>
      <c r="W37" s="16"/>
      <c r="X37" s="38"/>
      <c r="Y37" s="32"/>
      <c r="Z37" s="50"/>
      <c r="AA37" s="17"/>
      <c r="AB37" s="24"/>
      <c r="AC37" s="50"/>
      <c r="AD37" s="17"/>
      <c r="AE37" s="24"/>
      <c r="AF37" s="50"/>
      <c r="AG37" s="50"/>
      <c r="AH37" s="50"/>
      <c r="AI37" s="53"/>
      <c r="AJ37" s="24"/>
      <c r="AK37" s="50"/>
      <c r="AL37" s="16"/>
      <c r="AM37" s="1"/>
      <c r="AN37" s="21" t="str">
        <f t="shared" si="1"/>
        <v>N/A</v>
      </c>
      <c r="AO37" s="18" t="str">
        <f t="shared" si="10"/>
        <v>N</v>
      </c>
      <c r="AP37" s="18" t="str">
        <f t="shared" si="11"/>
        <v>N</v>
      </c>
      <c r="AQ37" s="18" t="str">
        <f t="shared" si="12"/>
        <v>N</v>
      </c>
      <c r="AR37" s="18" t="str">
        <f t="shared" si="5"/>
        <v>N</v>
      </c>
      <c r="AS37" s="18" t="str">
        <f t="shared" si="13"/>
        <v>N</v>
      </c>
      <c r="AT37" s="18" t="str">
        <f t="shared" si="14"/>
        <v>N</v>
      </c>
      <c r="AU37" s="18" t="str">
        <f t="shared" si="15"/>
        <v>N</v>
      </c>
      <c r="AV37" s="22" t="str">
        <f t="shared" si="8"/>
        <v>N</v>
      </c>
      <c r="AW37" s="23" t="str">
        <f t="shared" si="16"/>
        <v>N</v>
      </c>
    </row>
    <row r="38" spans="1:49" ht="15">
      <c r="A38" s="58">
        <f t="shared" si="0"/>
        <v>0</v>
      </c>
      <c r="B38" s="31"/>
      <c r="C38" s="24"/>
      <c r="D38" s="16"/>
      <c r="E38" s="24"/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/>
      <c r="V38" s="50"/>
      <c r="W38" s="16"/>
      <c r="X38" s="38"/>
      <c r="Y38" s="32"/>
      <c r="Z38" s="50"/>
      <c r="AA38" s="17"/>
      <c r="AB38" s="24"/>
      <c r="AC38" s="50"/>
      <c r="AD38" s="17"/>
      <c r="AE38" s="24"/>
      <c r="AF38" s="50"/>
      <c r="AG38" s="50"/>
      <c r="AH38" s="50"/>
      <c r="AI38" s="53"/>
      <c r="AJ38" s="24"/>
      <c r="AK38" s="50"/>
      <c r="AL38" s="16"/>
      <c r="AM38" s="1"/>
      <c r="AN38" s="21" t="str">
        <f t="shared" si="1"/>
        <v>N/A</v>
      </c>
      <c r="AO38" s="18" t="str">
        <f t="shared" si="10"/>
        <v>N</v>
      </c>
      <c r="AP38" s="18" t="str">
        <f t="shared" si="11"/>
        <v>N</v>
      </c>
      <c r="AQ38" s="18" t="str">
        <f t="shared" si="12"/>
        <v>N</v>
      </c>
      <c r="AR38" s="18" t="str">
        <f t="shared" si="5"/>
        <v>N</v>
      </c>
      <c r="AS38" s="18" t="str">
        <f t="shared" si="13"/>
        <v>N</v>
      </c>
      <c r="AT38" s="18" t="str">
        <f t="shared" si="14"/>
        <v>N</v>
      </c>
      <c r="AU38" s="18" t="str">
        <f t="shared" si="15"/>
        <v>N</v>
      </c>
      <c r="AV38" s="22" t="str">
        <f t="shared" si="8"/>
        <v>N</v>
      </c>
      <c r="AW38" s="23" t="str">
        <f t="shared" si="16"/>
        <v>N</v>
      </c>
    </row>
    <row r="39" spans="1:49" ht="15">
      <c r="A39" s="58">
        <f t="shared" si="0"/>
        <v>0</v>
      </c>
      <c r="B39" s="31"/>
      <c r="C39" s="24"/>
      <c r="D39" s="16"/>
      <c r="E39" s="24"/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/>
      <c r="X39" s="38"/>
      <c r="Y39" s="32"/>
      <c r="Z39" s="50"/>
      <c r="AA39" s="17"/>
      <c r="AB39" s="24"/>
      <c r="AC39" s="50"/>
      <c r="AD39" s="17"/>
      <c r="AE39" s="24"/>
      <c r="AF39" s="50"/>
      <c r="AG39" s="50"/>
      <c r="AH39" s="50"/>
      <c r="AI39" s="53"/>
      <c r="AJ39" s="24"/>
      <c r="AK39" s="50"/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N/A</v>
      </c>
      <c r="AO39" s="18" t="str">
        <f t="shared" si="10"/>
        <v>N</v>
      </c>
      <c r="AP39" s="18" t="str">
        <f t="shared" si="11"/>
        <v>N</v>
      </c>
      <c r="AQ39" s="18" t="str">
        <f t="shared" si="12"/>
        <v>N</v>
      </c>
      <c r="AR39" s="18" t="str">
        <f t="shared" si="5"/>
        <v>N</v>
      </c>
      <c r="AS39" s="18" t="str">
        <f t="shared" si="13"/>
        <v>N</v>
      </c>
      <c r="AT39" s="18" t="str">
        <f t="shared" si="14"/>
        <v>N</v>
      </c>
      <c r="AU39" s="18" t="str">
        <f t="shared" si="15"/>
        <v>N</v>
      </c>
      <c r="AV39" s="22" t="str">
        <f t="shared" si="8"/>
        <v>N</v>
      </c>
      <c r="AW39" s="23" t="str">
        <f t="shared" si="16"/>
        <v>N</v>
      </c>
    </row>
    <row r="40" spans="1:49" ht="15">
      <c r="A40" s="58">
        <f t="shared" si="0"/>
        <v>0</v>
      </c>
      <c r="B40" s="31"/>
      <c r="C40" s="24"/>
      <c r="D40" s="16"/>
      <c r="E40" s="24"/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/>
      <c r="V40" s="50"/>
      <c r="W40" s="16"/>
      <c r="X40" s="38"/>
      <c r="Y40" s="32"/>
      <c r="Z40" s="50"/>
      <c r="AA40" s="17"/>
      <c r="AB40" s="24"/>
      <c r="AC40" s="50"/>
      <c r="AD40" s="17"/>
      <c r="AE40" s="24"/>
      <c r="AF40" s="50"/>
      <c r="AG40" s="50"/>
      <c r="AH40" s="50"/>
      <c r="AI40" s="53"/>
      <c r="AJ40" s="24"/>
      <c r="AK40" s="50"/>
      <c r="AL40" s="16"/>
      <c r="AM40" s="1"/>
      <c r="AN40" s="21" t="str">
        <f t="shared" si="17"/>
        <v>N/A</v>
      </c>
      <c r="AO40" s="18" t="str">
        <f t="shared" si="10"/>
        <v>N</v>
      </c>
      <c r="AP40" s="18" t="str">
        <f t="shared" si="11"/>
        <v>N</v>
      </c>
      <c r="AQ40" s="18" t="str">
        <f t="shared" si="12"/>
        <v>N</v>
      </c>
      <c r="AR40" s="18" t="str">
        <f t="shared" si="5"/>
        <v>N</v>
      </c>
      <c r="AS40" s="18" t="str">
        <f t="shared" si="13"/>
        <v>N</v>
      </c>
      <c r="AT40" s="18" t="str">
        <f t="shared" si="14"/>
        <v>N</v>
      </c>
      <c r="AU40" s="18" t="str">
        <f t="shared" si="15"/>
        <v>N</v>
      </c>
      <c r="AV40" s="22" t="str">
        <f t="shared" si="8"/>
        <v>N</v>
      </c>
      <c r="AW40" s="23" t="str">
        <f t="shared" si="16"/>
        <v>N</v>
      </c>
    </row>
    <row r="41" spans="1:49" ht="15">
      <c r="A41" s="58">
        <f t="shared" si="0"/>
        <v>0</v>
      </c>
      <c r="B41" s="31"/>
      <c r="C41" s="24"/>
      <c r="D41" s="16"/>
      <c r="E41" s="24"/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/>
      <c r="W41" s="16"/>
      <c r="X41" s="38"/>
      <c r="Y41" s="32"/>
      <c r="Z41" s="50"/>
      <c r="AA41" s="17"/>
      <c r="AB41" s="24"/>
      <c r="AC41" s="50"/>
      <c r="AD41" s="17"/>
      <c r="AE41" s="24"/>
      <c r="AF41" s="50"/>
      <c r="AG41" s="50"/>
      <c r="AH41" s="50"/>
      <c r="AI41" s="53"/>
      <c r="AJ41" s="24"/>
      <c r="AK41" s="50"/>
      <c r="AL41" s="16"/>
      <c r="AM41" s="1"/>
      <c r="AN41" s="21" t="str">
        <f t="shared" si="17"/>
        <v>N/A</v>
      </c>
      <c r="AO41" s="18" t="str">
        <f t="shared" si="10"/>
        <v>N</v>
      </c>
      <c r="AP41" s="18" t="str">
        <f t="shared" si="11"/>
        <v>N</v>
      </c>
      <c r="AQ41" s="18" t="str">
        <f t="shared" si="12"/>
        <v>N</v>
      </c>
      <c r="AR41" s="18" t="str">
        <f t="shared" si="5"/>
        <v>N</v>
      </c>
      <c r="AS41" s="18" t="str">
        <f t="shared" si="13"/>
        <v>N</v>
      </c>
      <c r="AT41" s="18" t="str">
        <f t="shared" si="14"/>
        <v>N</v>
      </c>
      <c r="AU41" s="18" t="str">
        <f t="shared" si="15"/>
        <v>N</v>
      </c>
      <c r="AV41" s="22" t="str">
        <f t="shared" si="8"/>
        <v>N</v>
      </c>
      <c r="AW41" s="23" t="str">
        <f t="shared" si="16"/>
        <v>N</v>
      </c>
    </row>
    <row r="42" spans="1:49" ht="15">
      <c r="A42" s="58">
        <f t="shared" si="0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7"/>
        <v>N/A</v>
      </c>
      <c r="AO42" s="18" t="str">
        <f t="shared" si="10"/>
        <v>N</v>
      </c>
      <c r="AP42" s="18" t="str">
        <f t="shared" si="11"/>
        <v>N</v>
      </c>
      <c r="AQ42" s="18" t="str">
        <f t="shared" si="12"/>
        <v>N</v>
      </c>
      <c r="AR42" s="18" t="str">
        <f t="shared" si="5"/>
        <v>N</v>
      </c>
      <c r="AS42" s="18" t="str">
        <f t="shared" si="13"/>
        <v>N</v>
      </c>
      <c r="AT42" s="18" t="str">
        <f t="shared" si="14"/>
        <v>N</v>
      </c>
      <c r="AU42" s="18" t="str">
        <f t="shared" si="15"/>
        <v>N</v>
      </c>
      <c r="AV42" s="22" t="str">
        <f t="shared" si="8"/>
        <v>N</v>
      </c>
      <c r="AW42" s="23" t="str">
        <f t="shared" si="16"/>
        <v>N</v>
      </c>
    </row>
    <row r="43" spans="1:49" ht="15">
      <c r="A43" s="58">
        <f t="shared" si="0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7"/>
        <v>N/A</v>
      </c>
      <c r="AO43" s="18" t="str">
        <f t="shared" si="10"/>
        <v>N</v>
      </c>
      <c r="AP43" s="18" t="str">
        <f t="shared" si="11"/>
        <v>N</v>
      </c>
      <c r="AQ43" s="18" t="str">
        <f t="shared" si="12"/>
        <v>N</v>
      </c>
      <c r="AR43" s="18" t="str">
        <f t="shared" si="5"/>
        <v>N</v>
      </c>
      <c r="AS43" s="18" t="str">
        <f t="shared" si="13"/>
        <v>N</v>
      </c>
      <c r="AT43" s="18" t="str">
        <f t="shared" si="14"/>
        <v>N</v>
      </c>
      <c r="AU43" s="18" t="str">
        <f t="shared" si="15"/>
        <v>N</v>
      </c>
      <c r="AV43" s="22" t="str">
        <f t="shared" si="8"/>
        <v>N</v>
      </c>
      <c r="AW43" s="23" t="str">
        <f t="shared" si="16"/>
        <v>N</v>
      </c>
    </row>
    <row r="44" spans="1:49" ht="1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10"/>
        <v>N</v>
      </c>
      <c r="AP44" s="18" t="str">
        <f t="shared" si="11"/>
        <v>N</v>
      </c>
      <c r="AQ44" s="18" t="str">
        <f t="shared" si="12"/>
        <v>N</v>
      </c>
      <c r="AR44" s="18" t="str">
        <f t="shared" si="5"/>
        <v>N</v>
      </c>
      <c r="AS44" s="18" t="str">
        <f t="shared" si="13"/>
        <v>N</v>
      </c>
      <c r="AT44" s="18" t="str">
        <f t="shared" si="14"/>
        <v>N</v>
      </c>
      <c r="AU44" s="18" t="str">
        <f t="shared" si="15"/>
        <v>N</v>
      </c>
      <c r="AV44" s="22" t="str">
        <f t="shared" si="8"/>
        <v>N</v>
      </c>
      <c r="AW44" s="23" t="str">
        <f t="shared" si="16"/>
        <v>N</v>
      </c>
    </row>
    <row r="45" spans="1:49" ht="1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10"/>
        <v>N</v>
      </c>
      <c r="AP45" s="18" t="str">
        <f t="shared" si="11"/>
        <v>N</v>
      </c>
      <c r="AQ45" s="18" t="str">
        <f t="shared" si="12"/>
        <v>N</v>
      </c>
      <c r="AR45" s="18" t="str">
        <f t="shared" si="5"/>
        <v>N</v>
      </c>
      <c r="AS45" s="18" t="str">
        <f t="shared" si="13"/>
        <v>N</v>
      </c>
      <c r="AT45" s="18" t="str">
        <f t="shared" si="14"/>
        <v>N</v>
      </c>
      <c r="AU45" s="18" t="str">
        <f t="shared" si="15"/>
        <v>N</v>
      </c>
      <c r="AV45" s="22" t="str">
        <f t="shared" si="8"/>
        <v>N</v>
      </c>
      <c r="AW45" s="23" t="str">
        <f t="shared" si="16"/>
        <v>N</v>
      </c>
    </row>
    <row r="46" spans="1:49" ht="1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33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CalcPr fullCalcOnLoad="1"/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1179" yWindow="262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B3" sqref="B3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19</v>
      </c>
      <c r="B1" s="61" t="s">
        <v>15</v>
      </c>
      <c r="C1" s="61"/>
      <c r="D1" s="62" t="s">
        <v>16</v>
      </c>
      <c r="E1" s="63" t="s">
        <v>17</v>
      </c>
      <c r="F1" s="62" t="s">
        <v>18</v>
      </c>
      <c r="G1" s="60" t="s">
        <v>21</v>
      </c>
      <c r="H1" s="60" t="s">
        <v>29</v>
      </c>
      <c r="I1" s="64" t="s">
        <v>20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TEVS</v>
      </c>
      <c r="B3" s="160" t="str" ph="1">
        <f>Scoresheet!B3</f>
        <v>Panwari Road, Madhya Pradesh</v>
      </c>
      <c r="C3" s="161"/>
      <c r="D3" s="162" t="str" ph="1">
        <f>Scoresheet!C3</f>
        <v xml:space="preserve">25.41556 -  25.41602 °N </v>
      </c>
      <c r="E3" s="163" t="str" ph="1">
        <f>Scoresheet!E3</f>
        <v>79.49989 - 79.49888 °E</v>
      </c>
      <c r="F3" s="162" t="str" ph="1">
        <f>Scoresheet!G3</f>
        <v>163 - 172 m</v>
      </c>
      <c r="G3" s="164" ph="1">
        <f>Scoresheet!I3</f>
        <v>39200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23</v>
      </c>
      <c r="D5" s="86" t="s">
        <v>30</v>
      </c>
    </row>
    <row r="6" spans="1:82" ht="15" customHeight="1">
      <c r="C6" s="87" t="s">
        <v>22</v>
      </c>
      <c r="D6" s="88" t="s">
        <v>104</v>
      </c>
      <c r="E6" s="89" t="s">
        <v>105</v>
      </c>
      <c r="F6" s="89" t="s">
        <v>106</v>
      </c>
      <c r="G6" s="89" t="s">
        <v>107</v>
      </c>
      <c r="H6" s="89" t="s">
        <v>108</v>
      </c>
      <c r="I6" s="89" t="s">
        <v>109</v>
      </c>
      <c r="J6" s="89" t="s">
        <v>110</v>
      </c>
      <c r="K6" s="90" t="s">
        <v>111</v>
      </c>
      <c r="L6" s="90" t="s">
        <v>112</v>
      </c>
      <c r="M6" s="90" t="s">
        <v>113</v>
      </c>
      <c r="N6" s="90" t="s">
        <v>114</v>
      </c>
      <c r="O6" s="90" t="s">
        <v>115</v>
      </c>
      <c r="P6" s="90" t="s">
        <v>116</v>
      </c>
      <c r="Q6" s="90" t="s">
        <v>117</v>
      </c>
      <c r="R6" s="90" t="s">
        <v>118</v>
      </c>
      <c r="S6" s="90" t="s">
        <v>119</v>
      </c>
      <c r="T6" s="91" t="s">
        <v>120</v>
      </c>
      <c r="U6" s="91" t="s">
        <v>121</v>
      </c>
      <c r="V6" s="91" t="s">
        <v>122</v>
      </c>
      <c r="W6" s="91" t="s">
        <v>123</v>
      </c>
      <c r="X6" s="92" t="s">
        <v>124</v>
      </c>
      <c r="Y6" s="92" t="s">
        <v>125</v>
      </c>
      <c r="Z6" s="92" t="s">
        <v>126</v>
      </c>
      <c r="AA6" s="93" t="s">
        <v>127</v>
      </c>
      <c r="AB6" s="93" t="s">
        <v>128</v>
      </c>
      <c r="AC6" s="93" t="s">
        <v>129</v>
      </c>
      <c r="AD6" s="93" t="s">
        <v>130</v>
      </c>
      <c r="AE6" s="93" t="s">
        <v>131</v>
      </c>
      <c r="AF6" s="94" t="s">
        <v>0</v>
      </c>
      <c r="AG6" s="94" t="s">
        <v>1</v>
      </c>
      <c r="AH6" s="94" t="s">
        <v>2</v>
      </c>
      <c r="AI6" s="95"/>
      <c r="AJ6" s="95"/>
      <c r="AK6" s="95"/>
      <c r="AL6" s="95"/>
      <c r="AM6" s="95"/>
      <c r="AN6" s="95"/>
      <c r="AQ6" s="66" t="s">
        <v>3</v>
      </c>
      <c r="AR6" s="96" t="s">
        <v>104</v>
      </c>
      <c r="AS6" s="97" t="s">
        <v>105</v>
      </c>
      <c r="AT6" s="97" t="s">
        <v>106</v>
      </c>
      <c r="AU6" s="97" t="s">
        <v>107</v>
      </c>
      <c r="AV6" s="97" t="s">
        <v>108</v>
      </c>
      <c r="AW6" s="97" t="s">
        <v>109</v>
      </c>
      <c r="AX6" s="97" t="s">
        <v>110</v>
      </c>
      <c r="AY6" s="98" t="s">
        <v>111</v>
      </c>
      <c r="AZ6" s="98" t="s">
        <v>112</v>
      </c>
      <c r="BA6" s="98" t="s">
        <v>113</v>
      </c>
      <c r="BB6" s="98" t="s">
        <v>114</v>
      </c>
      <c r="BC6" s="98" t="s">
        <v>115</v>
      </c>
      <c r="BD6" s="98" t="s">
        <v>116</v>
      </c>
      <c r="BE6" s="98" t="s">
        <v>117</v>
      </c>
      <c r="BF6" s="98" t="s">
        <v>118</v>
      </c>
      <c r="BG6" s="98" t="s">
        <v>119</v>
      </c>
      <c r="BH6" s="99" t="s">
        <v>120</v>
      </c>
      <c r="BI6" s="99" t="s">
        <v>121</v>
      </c>
      <c r="BJ6" s="99" t="s">
        <v>122</v>
      </c>
      <c r="BK6" s="99" t="s">
        <v>123</v>
      </c>
      <c r="BL6" s="100" t="s">
        <v>124</v>
      </c>
      <c r="BM6" s="100" t="s">
        <v>125</v>
      </c>
      <c r="BN6" s="100" t="s">
        <v>126</v>
      </c>
      <c r="BO6" s="101" t="s">
        <v>127</v>
      </c>
      <c r="BP6" s="101" t="s">
        <v>128</v>
      </c>
      <c r="BQ6" s="101" t="s">
        <v>129</v>
      </c>
      <c r="BR6" s="101" t="s">
        <v>130</v>
      </c>
      <c r="BS6" s="101" t="s">
        <v>131</v>
      </c>
      <c r="BT6" s="95" t="s">
        <v>0</v>
      </c>
      <c r="BU6" s="95" t="s">
        <v>1</v>
      </c>
      <c r="BV6" s="95" t="s">
        <v>2</v>
      </c>
      <c r="BX6" s="102" t="s">
        <v>24</v>
      </c>
      <c r="BY6" s="103" t="s">
        <v>4</v>
      </c>
      <c r="BZ6" s="104" t="s">
        <v>5</v>
      </c>
      <c r="CA6" s="105" t="s">
        <v>6</v>
      </c>
      <c r="CB6" s="106" t="s">
        <v>7</v>
      </c>
      <c r="CC6" s="107" t="s">
        <v>8</v>
      </c>
      <c r="CD6" s="108" t="s">
        <v>9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0.5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0.5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1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0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1</v>
      </c>
      <c r="Z7" s="112">
        <f>IF((Scoresheet!$AB7+Scoresheet!$AC7+Scoresheet!$AD7)=0,0,FLOOR(Scoresheet!AD7/(Scoresheet!$AB7+Scoresheet!$AC7+Scoresheet!$AD7),0.01))</f>
        <v>0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1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1</v>
      </c>
      <c r="AZ7" s="66">
        <f t="shared" ref="AZ7:BG7" si="2">IF(L7&gt;0,1,0)</f>
        <v>1</v>
      </c>
      <c r="BA7" s="66">
        <f t="shared" si="2"/>
        <v>0</v>
      </c>
      <c r="BB7" s="66">
        <f t="shared" si="2"/>
        <v>0</v>
      </c>
      <c r="BC7" s="66">
        <f t="shared" si="2"/>
        <v>0</v>
      </c>
      <c r="BD7" s="66">
        <f t="shared" si="2"/>
        <v>0</v>
      </c>
      <c r="BE7" s="66">
        <f t="shared" si="2"/>
        <v>0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1</v>
      </c>
      <c r="BJ7" s="66">
        <f t="shared" si="3"/>
        <v>0</v>
      </c>
      <c r="BK7" s="66">
        <f t="shared" si="3"/>
        <v>0</v>
      </c>
      <c r="BL7" s="66">
        <f t="shared" si="3"/>
        <v>0</v>
      </c>
      <c r="BM7" s="66">
        <f t="shared" si="3"/>
        <v>1</v>
      </c>
      <c r="BN7" s="66">
        <f t="shared" si="3"/>
        <v>0</v>
      </c>
      <c r="BO7" s="66">
        <f t="shared" ref="BO7:BV7" si="4">IF(AA7&gt;0,1,0)</f>
        <v>0</v>
      </c>
      <c r="BP7" s="66">
        <f t="shared" si="4"/>
        <v>0</v>
      </c>
      <c r="BQ7" s="66">
        <f t="shared" si="4"/>
        <v>0</v>
      </c>
      <c r="BR7" s="66">
        <f t="shared" si="4"/>
        <v>1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OTU 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0.33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0.33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0.33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0.5</v>
      </c>
      <c r="V8" s="66">
        <f>IF((Scoresheet!$Y8+Scoresheet!$Z8+Scoresheet!$AA8)=0,0,FLOOR(Scoresheet!Z8/(Scoresheet!$Y8+Scoresheet!$Z8+Scoresheet!$AA8),0.01))</f>
        <v>0.5</v>
      </c>
      <c r="W8" s="109">
        <f>IF((Scoresheet!$Y8+Scoresheet!$Z8+Scoresheet!$AA8)=0,0,FLOOR(Scoresheet!AA8/(Scoresheet!$Y8+Scoresheet!$Z8+Scoresheet!$AA8),0.01))</f>
        <v>0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1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1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1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1</v>
      </c>
      <c r="BA8" s="66">
        <f t="shared" ref="BA8:BA71" si="21">IF(M8&gt;0,1,0)</f>
        <v>1</v>
      </c>
      <c r="BB8" s="66">
        <f t="shared" ref="BB8:BB71" si="22">IF(N8&gt;0,1,0)</f>
        <v>1</v>
      </c>
      <c r="BC8" s="66">
        <f t="shared" ref="BC8:BC71" si="23">IF(O8&gt;0,1,0)</f>
        <v>0</v>
      </c>
      <c r="BD8" s="66">
        <f t="shared" ref="BD8:BD71" si="24">IF(P8&gt;0,1,0)</f>
        <v>0</v>
      </c>
      <c r="BE8" s="66">
        <f t="shared" ref="BE8:BE71" si="25">IF(Q8&gt;0,1,0)</f>
        <v>0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1</v>
      </c>
      <c r="BJ8" s="66">
        <f t="shared" ref="BJ8:BJ71" si="30">IF(V8&gt;0,1,0)</f>
        <v>1</v>
      </c>
      <c r="BK8" s="66">
        <f t="shared" ref="BK8:BK71" si="31">IF(W8&gt;0,1,0)</f>
        <v>0</v>
      </c>
      <c r="BL8" s="66">
        <f t="shared" ref="BL8:BL71" si="32">IF(X8&gt;0,1,0)</f>
        <v>0</v>
      </c>
      <c r="BM8" s="66">
        <f t="shared" ref="BM8:BM71" si="33">IF(Y8&gt;0,1,0)</f>
        <v>0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0</v>
      </c>
      <c r="BQ8" s="66">
        <f t="shared" ref="BQ8:BQ71" si="37">IF(AC8&gt;0,1,0)</f>
        <v>1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0.5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0.5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1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0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1</v>
      </c>
      <c r="Z9" s="115">
        <f>IF((Scoresheet!$AB9+Scoresheet!$AC9+Scoresheet!$AD9)=0,0,FLOOR(Scoresheet!AD9/(Scoresheet!$AB9+Scoresheet!$AC9+Scoresheet!$AD9),0.01))</f>
        <v>0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1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1</v>
      </c>
      <c r="BB9" s="66">
        <f t="shared" si="22"/>
        <v>1</v>
      </c>
      <c r="BC9" s="66">
        <f t="shared" si="23"/>
        <v>0</v>
      </c>
      <c r="BD9" s="66">
        <f t="shared" si="24"/>
        <v>0</v>
      </c>
      <c r="BE9" s="66">
        <f t="shared" si="25"/>
        <v>0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1</v>
      </c>
      <c r="BJ9" s="66">
        <f t="shared" si="30"/>
        <v>0</v>
      </c>
      <c r="BK9" s="66">
        <f t="shared" si="31"/>
        <v>0</v>
      </c>
      <c r="BL9" s="66">
        <f t="shared" si="32"/>
        <v>0</v>
      </c>
      <c r="BM9" s="66">
        <f t="shared" si="33"/>
        <v>1</v>
      </c>
      <c r="BN9" s="66">
        <f t="shared" si="34"/>
        <v>0</v>
      </c>
      <c r="BO9" s="66">
        <f t="shared" si="35"/>
        <v>0</v>
      </c>
      <c r="BP9" s="66">
        <f t="shared" si="36"/>
        <v>1</v>
      </c>
      <c r="BQ9" s="66">
        <f t="shared" si="37"/>
        <v>0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0.5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0.5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0.5</v>
      </c>
      <c r="V10" s="66">
        <f>IF((Scoresheet!$Y10+Scoresheet!$Z10+Scoresheet!$AA10)=0,0,FLOOR(Scoresheet!Z10/(Scoresheet!$Y10+Scoresheet!$Z10+Scoresheet!$AA10),0.01))</f>
        <v>0.5</v>
      </c>
      <c r="W10" s="109">
        <f>IF((Scoresheet!$Y10+Scoresheet!$Z10+Scoresheet!$AA10)=0,0,FLOOR(Scoresheet!AA10/(Scoresheet!$Y10+Scoresheet!$Z10+Scoresheet!$AA10),0.01))</f>
        <v>0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1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0</v>
      </c>
      <c r="BD10" s="66">
        <f t="shared" si="24"/>
        <v>0</v>
      </c>
      <c r="BE10" s="66">
        <f t="shared" si="25"/>
        <v>0</v>
      </c>
      <c r="BF10" s="66">
        <f t="shared" si="26"/>
        <v>1</v>
      </c>
      <c r="BG10" s="66">
        <f t="shared" si="27"/>
        <v>1</v>
      </c>
      <c r="BH10" s="66">
        <f t="shared" si="28"/>
        <v>0</v>
      </c>
      <c r="BI10" s="66">
        <f t="shared" si="29"/>
        <v>1</v>
      </c>
      <c r="BJ10" s="66">
        <f t="shared" si="30"/>
        <v>1</v>
      </c>
      <c r="BK10" s="66">
        <f t="shared" si="31"/>
        <v>0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1</v>
      </c>
      <c r="BP10" s="66">
        <f t="shared" si="36"/>
        <v>0</v>
      </c>
      <c r="BQ10" s="66">
        <f t="shared" si="37"/>
        <v>0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OTU 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0.33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0.33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0.33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1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1</v>
      </c>
      <c r="W11" s="109">
        <f>IF((Scoresheet!$Y11+Scoresheet!$Z11+Scoresheet!$AA11)=0,0,FLOOR(Scoresheet!AA11/(Scoresheet!$Y11+Scoresheet!$Z11+Scoresheet!$AA11),0.01))</f>
        <v>0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1</v>
      </c>
      <c r="Z11" s="115">
        <f>IF((Scoresheet!$AB11+Scoresheet!$AC11+Scoresheet!$AD11)=0,0,FLOOR(Scoresheet!AD11/(Scoresheet!$AB11+Scoresheet!$AC11+Scoresheet!$AD11),0.01))</f>
        <v>0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0.5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0.5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1</v>
      </c>
      <c r="BB11" s="66">
        <f t="shared" si="22"/>
        <v>1</v>
      </c>
      <c r="BC11" s="66">
        <f t="shared" si="23"/>
        <v>1</v>
      </c>
      <c r="BD11" s="66">
        <f t="shared" si="24"/>
        <v>0</v>
      </c>
      <c r="BE11" s="66">
        <f t="shared" si="25"/>
        <v>0</v>
      </c>
      <c r="BF11" s="66">
        <f t="shared" si="26"/>
        <v>0</v>
      </c>
      <c r="BG11" s="66">
        <f t="shared" si="27"/>
        <v>0</v>
      </c>
      <c r="BH11" s="66">
        <f t="shared" si="28"/>
        <v>1</v>
      </c>
      <c r="BI11" s="66">
        <f t="shared" si="29"/>
        <v>0</v>
      </c>
      <c r="BJ11" s="66">
        <f t="shared" si="30"/>
        <v>1</v>
      </c>
      <c r="BK11" s="66">
        <f t="shared" si="31"/>
        <v>0</v>
      </c>
      <c r="BL11" s="66">
        <f t="shared" si="32"/>
        <v>0</v>
      </c>
      <c r="BM11" s="66">
        <f t="shared" si="33"/>
        <v>1</v>
      </c>
      <c r="BN11" s="66">
        <f t="shared" si="34"/>
        <v>0</v>
      </c>
      <c r="BO11" s="66">
        <f t="shared" si="35"/>
        <v>0</v>
      </c>
      <c r="BP11" s="66">
        <f t="shared" si="36"/>
        <v>1</v>
      </c>
      <c r="BQ11" s="66">
        <f t="shared" si="37"/>
        <v>1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0.33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0.33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0.33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</v>
      </c>
      <c r="W12" s="109">
        <f>IF((Scoresheet!$Y12+Scoresheet!$Z12+Scoresheet!$AA12)=0,0,FLOOR(Scoresheet!AA12/(Scoresheet!$Y12+Scoresheet!$Z12+Scoresheet!$AA12),0.01))</f>
        <v>1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0.5</v>
      </c>
      <c r="Z12" s="115">
        <f>IF((Scoresheet!$AB12+Scoresheet!$AC12+Scoresheet!$AD12)=0,0,FLOOR(Scoresheet!AD12/(Scoresheet!$AB12+Scoresheet!$AC12+Scoresheet!$AD12),0.01))</f>
        <v>0.5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1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1</v>
      </c>
      <c r="BC12" s="66">
        <f t="shared" si="23"/>
        <v>1</v>
      </c>
      <c r="BD12" s="66">
        <f t="shared" si="24"/>
        <v>1</v>
      </c>
      <c r="BE12" s="66">
        <f t="shared" si="25"/>
        <v>0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0</v>
      </c>
      <c r="BK12" s="66">
        <f t="shared" si="31"/>
        <v>1</v>
      </c>
      <c r="BL12" s="66">
        <f t="shared" si="32"/>
        <v>0</v>
      </c>
      <c r="BM12" s="66">
        <f t="shared" si="33"/>
        <v>1</v>
      </c>
      <c r="BN12" s="66">
        <f t="shared" si="34"/>
        <v>1</v>
      </c>
      <c r="BO12" s="66">
        <f t="shared" si="35"/>
        <v>0</v>
      </c>
      <c r="BP12" s="66">
        <f t="shared" si="36"/>
        <v>1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0.25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0.25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0.25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0.25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1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0.5</v>
      </c>
      <c r="Z13" s="115">
        <f>IF((Scoresheet!$AB13+Scoresheet!$AC13+Scoresheet!$AD13)=0,0,FLOOR(Scoresheet!AD13/(Scoresheet!$AB13+Scoresheet!$AC13+Scoresheet!$AD13),0.01))</f>
        <v>0.5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0.5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0.5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1</v>
      </c>
      <c r="BB13" s="66">
        <f t="shared" si="22"/>
        <v>1</v>
      </c>
      <c r="BC13" s="66">
        <f t="shared" si="23"/>
        <v>1</v>
      </c>
      <c r="BD13" s="66">
        <f t="shared" si="24"/>
        <v>1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1</v>
      </c>
      <c r="BK13" s="66">
        <f t="shared" si="31"/>
        <v>0</v>
      </c>
      <c r="BL13" s="66">
        <f t="shared" si="32"/>
        <v>0</v>
      </c>
      <c r="BM13" s="66">
        <f t="shared" si="33"/>
        <v>1</v>
      </c>
      <c r="BN13" s="66">
        <f t="shared" si="34"/>
        <v>1</v>
      </c>
      <c r="BO13" s="66">
        <f t="shared" si="35"/>
        <v>0</v>
      </c>
      <c r="BP13" s="66">
        <f t="shared" si="36"/>
        <v>1</v>
      </c>
      <c r="BQ13" s="66">
        <f t="shared" si="37"/>
        <v>1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0.5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0.5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1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1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1</v>
      </c>
      <c r="BC14" s="66">
        <f t="shared" si="23"/>
        <v>1</v>
      </c>
      <c r="BD14" s="66">
        <f t="shared" si="24"/>
        <v>0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1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0</v>
      </c>
      <c r="BQ14" s="66">
        <f t="shared" si="37"/>
        <v>0</v>
      </c>
      <c r="BR14" s="66">
        <f t="shared" si="38"/>
        <v>0</v>
      </c>
      <c r="BS14" s="66">
        <f t="shared" si="39"/>
        <v>1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1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0.33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0.33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0.33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1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</v>
      </c>
      <c r="Z15" s="115">
        <f>IF((Scoresheet!$AB15+Scoresheet!$AC15+Scoresheet!$AD15)=0,0,FLOOR(Scoresheet!AD15/(Scoresheet!$AB15+Scoresheet!$AC15+Scoresheet!$AD15),0.01))</f>
        <v>1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0.5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0.5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1</v>
      </c>
      <c r="BC15" s="66">
        <f t="shared" si="23"/>
        <v>1</v>
      </c>
      <c r="BD15" s="66">
        <f t="shared" si="24"/>
        <v>1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1</v>
      </c>
      <c r="BL15" s="66">
        <f t="shared" si="32"/>
        <v>0</v>
      </c>
      <c r="BM15" s="66">
        <f t="shared" si="33"/>
        <v>0</v>
      </c>
      <c r="BN15" s="66">
        <f t="shared" si="34"/>
        <v>1</v>
      </c>
      <c r="BO15" s="66">
        <f t="shared" si="35"/>
        <v>0</v>
      </c>
      <c r="BP15" s="66">
        <f t="shared" si="36"/>
        <v>1</v>
      </c>
      <c r="BQ15" s="66">
        <f t="shared" si="37"/>
        <v>1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0.5</v>
      </c>
      <c r="G16" s="66">
        <f>IF(Scoresheet!I16=0,0,Scoresheet!I16/(Scoresheet!I16+Scoresheet!J16)*(IF(Result!E16=0,1,Result!E16)))</f>
        <v>0.5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1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1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1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0.5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0.5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1</v>
      </c>
      <c r="AV16" s="66">
        <f t="shared" si="16"/>
        <v>0</v>
      </c>
      <c r="AW16" s="66">
        <f t="shared" si="17"/>
        <v>1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1</v>
      </c>
      <c r="BD16" s="66">
        <f t="shared" si="24"/>
        <v>0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0</v>
      </c>
      <c r="BJ16" s="66">
        <f t="shared" si="30"/>
        <v>0</v>
      </c>
      <c r="BK16" s="66">
        <f t="shared" si="31"/>
        <v>1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1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0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1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0.25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0.25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0.25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0.25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1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0.5</v>
      </c>
      <c r="Z17" s="115">
        <f>IF((Scoresheet!$AB17+Scoresheet!$AC17+Scoresheet!$AD17)=0,0,FLOOR(Scoresheet!AD17/(Scoresheet!$AB17+Scoresheet!$AC17+Scoresheet!$AD17),0.01))</f>
        <v>0.5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1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0</v>
      </c>
      <c r="AU17" s="66">
        <f t="shared" si="15"/>
        <v>0</v>
      </c>
      <c r="AV17" s="66">
        <f t="shared" si="16"/>
        <v>1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0</v>
      </c>
      <c r="BD17" s="66">
        <f t="shared" si="24"/>
        <v>1</v>
      </c>
      <c r="BE17" s="66">
        <f t="shared" si="25"/>
        <v>1</v>
      </c>
      <c r="BF17" s="66">
        <f t="shared" si="26"/>
        <v>1</v>
      </c>
      <c r="BG17" s="66">
        <f t="shared" si="27"/>
        <v>1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1</v>
      </c>
      <c r="BL17" s="66">
        <f t="shared" si="32"/>
        <v>0</v>
      </c>
      <c r="BM17" s="66">
        <f t="shared" si="33"/>
        <v>1</v>
      </c>
      <c r="BN17" s="66">
        <f t="shared" si="34"/>
        <v>1</v>
      </c>
      <c r="BO17" s="66">
        <f t="shared" si="35"/>
        <v>0</v>
      </c>
      <c r="BP17" s="66">
        <f t="shared" si="36"/>
        <v>0</v>
      </c>
      <c r="BQ17" s="66">
        <f t="shared" si="37"/>
        <v>1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0.5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0.5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0.5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0.5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1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1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0.5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0.5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1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0</v>
      </c>
      <c r="BD18" s="66">
        <f t="shared" si="24"/>
        <v>0</v>
      </c>
      <c r="BE18" s="66">
        <f t="shared" si="25"/>
        <v>0</v>
      </c>
      <c r="BF18" s="66">
        <f t="shared" si="26"/>
        <v>1</v>
      </c>
      <c r="BG18" s="66">
        <f t="shared" si="27"/>
        <v>1</v>
      </c>
      <c r="BH18" s="66">
        <f t="shared" si="28"/>
        <v>0</v>
      </c>
      <c r="BI18" s="66">
        <f t="shared" si="29"/>
        <v>0</v>
      </c>
      <c r="BJ18" s="66">
        <f t="shared" si="30"/>
        <v>0</v>
      </c>
      <c r="BK18" s="66">
        <f t="shared" si="31"/>
        <v>1</v>
      </c>
      <c r="BL18" s="66">
        <f t="shared" si="32"/>
        <v>0</v>
      </c>
      <c r="BM18" s="66">
        <f t="shared" si="33"/>
        <v>0</v>
      </c>
      <c r="BN18" s="66">
        <f t="shared" si="34"/>
        <v>1</v>
      </c>
      <c r="BO18" s="66">
        <f t="shared" si="35"/>
        <v>0</v>
      </c>
      <c r="BP18" s="66">
        <f t="shared" si="36"/>
        <v>1</v>
      </c>
      <c r="BQ18" s="66">
        <f t="shared" si="37"/>
        <v>1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0</v>
      </c>
      <c r="F19" s="66">
        <f>IF(Scoresheet!G19=0,0,Scoresheet!G19/(Scoresheet!G19+Scoresheet!H19)*(IF(Result!E19=0,1,Result!E19)))</f>
        <v>0.5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1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0.25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0.25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0.25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0.25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0.5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0.5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0.5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0</v>
      </c>
      <c r="AT19" s="66">
        <f t="shared" si="14"/>
        <v>1</v>
      </c>
      <c r="AU19" s="66">
        <f t="shared" si="15"/>
        <v>0</v>
      </c>
      <c r="AV19" s="66">
        <f t="shared" si="16"/>
        <v>1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0</v>
      </c>
      <c r="BC19" s="66">
        <f t="shared" si="23"/>
        <v>1</v>
      </c>
      <c r="BD19" s="66">
        <f t="shared" si="24"/>
        <v>1</v>
      </c>
      <c r="BE19" s="66">
        <f t="shared" si="25"/>
        <v>1</v>
      </c>
      <c r="BF19" s="66">
        <f t="shared" si="26"/>
        <v>1</v>
      </c>
      <c r="BG19" s="66">
        <f t="shared" si="27"/>
        <v>0</v>
      </c>
      <c r="BH19" s="66">
        <f t="shared" si="28"/>
        <v>0</v>
      </c>
      <c r="BI19" s="66">
        <f t="shared" si="29"/>
        <v>1</v>
      </c>
      <c r="BJ19" s="66">
        <f t="shared" si="30"/>
        <v>0</v>
      </c>
      <c r="BK19" s="66">
        <f t="shared" si="31"/>
        <v>1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1</v>
      </c>
      <c r="BR19" s="66">
        <f t="shared" si="38"/>
        <v>0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</v>
      </c>
      <c r="C20" s="66">
        <f>IF(Scoresheet!C20=0,0,Scoresheet!C20/(Scoresheet!C20+Scoresheet!D20))</f>
        <v>0.5</v>
      </c>
      <c r="D20" s="109">
        <f>IF(Scoresheet!D20=0,0,Scoresheet!D20/(Scoresheet!C20+Scoresheet!D20))</f>
        <v>0.5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0.25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0.25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0.25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0.25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1</v>
      </c>
      <c r="X20" s="66">
        <f>IF((Scoresheet!$AB20+Scoresheet!$AC20+Scoresheet!$AD20)=0,0,FLOOR(Scoresheet!AB20/(Scoresheet!$AB20+Scoresheet!$AC20+Scoresheet!$AD20),0.01))</f>
        <v>1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0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0.5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0</v>
      </c>
      <c r="AH20" s="109">
        <f>IF((Scoresheet!$AJ20+Scoresheet!$AK20+Scoresheet!$AL20)=0,0,FLOOR(Scoresheet!AL20/(Scoresheet!$AJ20+Scoresheet!$AK20+Scoresheet!$AL20),0.01))</f>
        <v>1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0</v>
      </c>
      <c r="BD20" s="66">
        <f t="shared" si="24"/>
        <v>1</v>
      </c>
      <c r="BE20" s="66">
        <f t="shared" si="25"/>
        <v>1</v>
      </c>
      <c r="BF20" s="66">
        <f t="shared" si="26"/>
        <v>1</v>
      </c>
      <c r="BG20" s="66">
        <f t="shared" si="27"/>
        <v>1</v>
      </c>
      <c r="BH20" s="66">
        <f t="shared" si="28"/>
        <v>0</v>
      </c>
      <c r="BI20" s="66">
        <f t="shared" si="29"/>
        <v>0</v>
      </c>
      <c r="BJ20" s="66">
        <f t="shared" si="30"/>
        <v>0</v>
      </c>
      <c r="BK20" s="66">
        <f t="shared" si="31"/>
        <v>1</v>
      </c>
      <c r="BL20" s="66">
        <f t="shared" si="32"/>
        <v>1</v>
      </c>
      <c r="BM20" s="66">
        <f t="shared" si="33"/>
        <v>0</v>
      </c>
      <c r="BN20" s="66">
        <f t="shared" si="34"/>
        <v>0</v>
      </c>
      <c r="BO20" s="66">
        <f t="shared" si="35"/>
        <v>0</v>
      </c>
      <c r="BP20" s="66">
        <f t="shared" si="36"/>
        <v>1</v>
      </c>
      <c r="BQ20" s="66">
        <f t="shared" si="37"/>
        <v>1</v>
      </c>
      <c r="BR20" s="66">
        <f t="shared" si="38"/>
        <v>0</v>
      </c>
      <c r="BS20" s="66">
        <f t="shared" si="39"/>
        <v>0</v>
      </c>
      <c r="BT20" s="66">
        <f t="shared" si="40"/>
        <v>0</v>
      </c>
      <c r="BU20" s="66">
        <f t="shared" si="41"/>
        <v>0</v>
      </c>
      <c r="BV20" s="66">
        <f t="shared" si="42"/>
        <v>1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0</v>
      </c>
      <c r="F21" s="66">
        <f>IF(Scoresheet!G21=0,0,Scoresheet!G21/(Scoresheet!G21+Scoresheet!H21)*(IF(Result!E21=0,1,Result!E21)))</f>
        <v>0.5</v>
      </c>
      <c r="G21" s="66">
        <f>IF(Scoresheet!I21=0,0,Scoresheet!I21/(Scoresheet!I21+Scoresheet!J21)*(IF(Result!E21=0,1,Result!E21)))</f>
        <v>0.5</v>
      </c>
      <c r="H21" s="66">
        <f>IF(Scoresheet!K21=0,0,Scoresheet!K21/(Scoresheet!L21+Scoresheet!K21)*(IF(Result!E21=0,1,Result!E21)))</f>
        <v>0.5</v>
      </c>
      <c r="I21" s="66">
        <f>IF(Scoresheet!L21=0,0,Scoresheet!L21/(Scoresheet!K21+Scoresheet!L21)*(IF(Result!E21=0,1,Result!E21)))</f>
        <v>0.5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0.5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0.5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1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1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0.5</v>
      </c>
      <c r="AH21" s="109">
        <f>IF((Scoresheet!$AJ21+Scoresheet!$AK21+Scoresheet!$AL21)=0,0,FLOOR(Scoresheet!AL21/(Scoresheet!$AJ21+Scoresheet!$AK21+Scoresheet!$AL21),0.01))</f>
        <v>0.5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0</v>
      </c>
      <c r="AT21" s="66">
        <f t="shared" si="14"/>
        <v>1</v>
      </c>
      <c r="AU21" s="66">
        <f t="shared" si="15"/>
        <v>1</v>
      </c>
      <c r="AV21" s="66">
        <f t="shared" si="16"/>
        <v>1</v>
      </c>
      <c r="AW21" s="66">
        <f t="shared" si="17"/>
        <v>1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1</v>
      </c>
      <c r="BC21" s="66">
        <f t="shared" si="23"/>
        <v>1</v>
      </c>
      <c r="BD21" s="66">
        <f t="shared" si="24"/>
        <v>0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0</v>
      </c>
      <c r="BJ21" s="66">
        <f t="shared" si="30"/>
        <v>0</v>
      </c>
      <c r="BK21" s="66">
        <f t="shared" si="31"/>
        <v>1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0</v>
      </c>
      <c r="BQ21" s="66">
        <f t="shared" si="37"/>
        <v>1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1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0.5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0.5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0.25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0.25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0.25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0.25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</v>
      </c>
      <c r="W22" s="109">
        <f>IF((Scoresheet!$Y22+Scoresheet!$Z22+Scoresheet!$AA22)=0,0,FLOOR(Scoresheet!AA22/(Scoresheet!$Y22+Scoresheet!$Z22+Scoresheet!$AA22),0.01))</f>
        <v>1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0.5</v>
      </c>
      <c r="Z22" s="115">
        <f>IF((Scoresheet!$AB22+Scoresheet!$AC22+Scoresheet!$AD22)=0,0,FLOOR(Scoresheet!AD22/(Scoresheet!$AB22+Scoresheet!$AC22+Scoresheet!$AD22),0.01))</f>
        <v>0.5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1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1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1</v>
      </c>
      <c r="BD22" s="66">
        <f t="shared" si="24"/>
        <v>1</v>
      </c>
      <c r="BE22" s="66">
        <f t="shared" si="25"/>
        <v>1</v>
      </c>
      <c r="BF22" s="66">
        <f t="shared" si="26"/>
        <v>1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0</v>
      </c>
      <c r="BK22" s="66">
        <f t="shared" si="31"/>
        <v>1</v>
      </c>
      <c r="BL22" s="66">
        <f t="shared" si="32"/>
        <v>0</v>
      </c>
      <c r="BM22" s="66">
        <f t="shared" si="33"/>
        <v>1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0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0.5</v>
      </c>
      <c r="F23" s="66">
        <f>IF(Scoresheet!G23=0,0,Scoresheet!G23/(Scoresheet!G23+Scoresheet!H23)*(IF(Result!E23=0,1,Result!E23)))</f>
        <v>0.25</v>
      </c>
      <c r="G23" s="66">
        <f>IF(Scoresheet!I23=0,0,Scoresheet!I23/(Scoresheet!I23+Scoresheet!J23)*(IF(Result!E23=0,1,Result!E23)))</f>
        <v>0.25</v>
      </c>
      <c r="H23" s="66">
        <f>IF(Scoresheet!K23=0,0,Scoresheet!K23/(Scoresheet!L23+Scoresheet!K23)*(IF(Result!E23=0,1,Result!E23)))</f>
        <v>0.25</v>
      </c>
      <c r="I23" s="66">
        <f>IF(Scoresheet!L23=0,0,Scoresheet!L23/(Scoresheet!K23+Scoresheet!L23)*(IF(Result!E23=0,1,Result!E23)))</f>
        <v>0.25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0.33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0.33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0.33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1</v>
      </c>
      <c r="X23" s="66">
        <f>IF((Scoresheet!$AB23+Scoresheet!$AC23+Scoresheet!$AD23)=0,0,FLOOR(Scoresheet!AB23/(Scoresheet!$AB23+Scoresheet!$AC23+Scoresheet!$AD23),0.01))</f>
        <v>0.5</v>
      </c>
      <c r="Y23" s="66">
        <f>IF((Scoresheet!$AB23+Scoresheet!$AC23+Scoresheet!$AD23)=0,0,FLOOR(Scoresheet!AC23/(Scoresheet!$AB23+Scoresheet!$AC23+Scoresheet!$AD23),0.01))</f>
        <v>0.5</v>
      </c>
      <c r="Z23" s="115">
        <f>IF((Scoresheet!$AB23+Scoresheet!$AC23+Scoresheet!$AD23)=0,0,FLOOR(Scoresheet!AD23/(Scoresheet!$AB23+Scoresheet!$AC23+Scoresheet!$AD23),0.01))</f>
        <v>0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0.5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1</v>
      </c>
      <c r="AU23" s="66">
        <f t="shared" si="15"/>
        <v>1</v>
      </c>
      <c r="AV23" s="66">
        <f t="shared" si="16"/>
        <v>1</v>
      </c>
      <c r="AW23" s="66">
        <f t="shared" si="17"/>
        <v>1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1</v>
      </c>
      <c r="BC23" s="66">
        <f t="shared" si="23"/>
        <v>1</v>
      </c>
      <c r="BD23" s="66">
        <f t="shared" si="24"/>
        <v>1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1</v>
      </c>
      <c r="BL23" s="66">
        <f t="shared" si="32"/>
        <v>1</v>
      </c>
      <c r="BM23" s="66">
        <f t="shared" si="33"/>
        <v>1</v>
      </c>
      <c r="BN23" s="66">
        <f t="shared" si="34"/>
        <v>0</v>
      </c>
      <c r="BO23" s="66">
        <f t="shared" si="35"/>
        <v>0</v>
      </c>
      <c r="BP23" s="66">
        <f t="shared" si="36"/>
        <v>1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0</v>
      </c>
      <c r="F24" s="66">
        <f>IF(Scoresheet!G24=0,0,Scoresheet!G24/(Scoresheet!G24+Scoresheet!H24)*(IF(Result!E24=0,1,Result!E24)))</f>
        <v>0.5</v>
      </c>
      <c r="G24" s="66">
        <f>IF(Scoresheet!I24=0,0,Scoresheet!I24/(Scoresheet!I24+Scoresheet!J24)*(IF(Result!E24=0,1,Result!E24)))</f>
        <v>0.5</v>
      </c>
      <c r="H24" s="66">
        <f>IF(Scoresheet!K24=0,0,Scoresheet!K24/(Scoresheet!L24+Scoresheet!K24)*(IF(Result!E24=0,1,Result!E24)))</f>
        <v>1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0.5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0.5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0.5</v>
      </c>
      <c r="V24" s="66">
        <f>IF((Scoresheet!$Y24+Scoresheet!$Z24+Scoresheet!$AA24)=0,0,FLOOR(Scoresheet!Z24/(Scoresheet!$Y24+Scoresheet!$Z24+Scoresheet!$AA24),0.01))</f>
        <v>0.5</v>
      </c>
      <c r="W24" s="109">
        <f>IF((Scoresheet!$Y24+Scoresheet!$Z24+Scoresheet!$AA24)=0,0,FLOOR(Scoresheet!AA24/(Scoresheet!$Y24+Scoresheet!$Z24+Scoresheet!$AA24),0.01))</f>
        <v>0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1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0</v>
      </c>
      <c r="AT24" s="66">
        <f t="shared" si="14"/>
        <v>1</v>
      </c>
      <c r="AU24" s="66">
        <f t="shared" si="15"/>
        <v>1</v>
      </c>
      <c r="AV24" s="66">
        <f t="shared" si="16"/>
        <v>1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1</v>
      </c>
      <c r="BB24" s="66">
        <f t="shared" si="22"/>
        <v>1</v>
      </c>
      <c r="BC24" s="66">
        <f t="shared" si="23"/>
        <v>0</v>
      </c>
      <c r="BD24" s="66">
        <f t="shared" si="24"/>
        <v>0</v>
      </c>
      <c r="BE24" s="66">
        <f t="shared" si="25"/>
        <v>0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1</v>
      </c>
      <c r="BJ24" s="66">
        <f t="shared" si="30"/>
        <v>1</v>
      </c>
      <c r="BK24" s="66">
        <f t="shared" si="31"/>
        <v>0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1</v>
      </c>
      <c r="BQ24" s="66">
        <f t="shared" si="37"/>
        <v>0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OTU 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0.5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1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0.33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0.33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0.33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0.5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0.5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0.5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0.5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0</v>
      </c>
      <c r="AV25" s="66">
        <f t="shared" si="16"/>
        <v>1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1</v>
      </c>
      <c r="BD25" s="66">
        <f t="shared" si="24"/>
        <v>1</v>
      </c>
      <c r="BE25" s="66">
        <f t="shared" si="25"/>
        <v>1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1</v>
      </c>
      <c r="BJ25" s="66">
        <f t="shared" si="30"/>
        <v>0</v>
      </c>
      <c r="BK25" s="66">
        <f t="shared" si="31"/>
        <v>1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1</v>
      </c>
      <c r="BQ25" s="66">
        <f t="shared" si="37"/>
        <v>1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OTU 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0.5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0.5</v>
      </c>
      <c r="I26" s="66">
        <f>IF(Scoresheet!L26=0,0,Scoresheet!L26/(Scoresheet!K26+Scoresheet!L26)*(IF(Result!E26=0,1,Result!E26)))</f>
        <v>0.5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0.5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0.5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0.5</v>
      </c>
      <c r="Z26" s="115">
        <f>IF((Scoresheet!$AB26+Scoresheet!$AC26+Scoresheet!$AD26)=0,0,FLOOR(Scoresheet!AD26/(Scoresheet!$AB26+Scoresheet!$AC26+Scoresheet!$AD26),0.01))</f>
        <v>0.5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0.5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0</v>
      </c>
      <c r="AV26" s="66">
        <f t="shared" si="16"/>
        <v>1</v>
      </c>
      <c r="AW26" s="66">
        <f t="shared" si="17"/>
        <v>1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1</v>
      </c>
      <c r="BC26" s="66">
        <f t="shared" si="23"/>
        <v>1</v>
      </c>
      <c r="BD26" s="66">
        <f t="shared" si="24"/>
        <v>0</v>
      </c>
      <c r="BE26" s="66">
        <f t="shared" si="25"/>
        <v>0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0</v>
      </c>
      <c r="BM26" s="66">
        <f t="shared" si="33"/>
        <v>1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1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OTU 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1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0.5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0.5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1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0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1</v>
      </c>
      <c r="Z27" s="115">
        <f>IF((Scoresheet!$AB27+Scoresheet!$AC27+Scoresheet!$AD27)=0,0,FLOOR(Scoresheet!AD27/(Scoresheet!$AB27+Scoresheet!$AC27+Scoresheet!$AD27),0.01))</f>
        <v>0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1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1</v>
      </c>
      <c r="BA27" s="66">
        <f t="shared" si="21"/>
        <v>1</v>
      </c>
      <c r="BB27" s="66">
        <f t="shared" si="22"/>
        <v>0</v>
      </c>
      <c r="BC27" s="66">
        <f t="shared" si="23"/>
        <v>0</v>
      </c>
      <c r="BD27" s="66">
        <f t="shared" si="24"/>
        <v>0</v>
      </c>
      <c r="BE27" s="66">
        <f t="shared" si="25"/>
        <v>0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1</v>
      </c>
      <c r="BJ27" s="66">
        <f t="shared" si="30"/>
        <v>0</v>
      </c>
      <c r="BK27" s="66">
        <f t="shared" si="31"/>
        <v>0</v>
      </c>
      <c r="BL27" s="66">
        <f t="shared" si="32"/>
        <v>0</v>
      </c>
      <c r="BM27" s="66">
        <f t="shared" si="33"/>
        <v>1</v>
      </c>
      <c r="BN27" s="66">
        <f t="shared" si="34"/>
        <v>0</v>
      </c>
      <c r="BO27" s="66">
        <f t="shared" si="35"/>
        <v>0</v>
      </c>
      <c r="BP27" s="66">
        <f t="shared" si="36"/>
        <v>0</v>
      </c>
      <c r="BQ27" s="66">
        <f t="shared" si="37"/>
        <v>0</v>
      </c>
      <c r="BR27" s="66">
        <f t="shared" si="38"/>
        <v>0</v>
      </c>
      <c r="BS27" s="66">
        <f t="shared" si="39"/>
        <v>1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0.5</v>
      </c>
      <c r="F28" s="66">
        <f>IF(Scoresheet!G28=0,0,Scoresheet!G28/(Scoresheet!G28+Scoresheet!H28)*(IF(Result!E28=0,1,Result!E28)))</f>
        <v>0.25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0.25</v>
      </c>
      <c r="I28" s="66">
        <f>IF(Scoresheet!L28=0,0,Scoresheet!L28/(Scoresheet!K28+Scoresheet!L28)*(IF(Result!E28=0,1,Result!E28)))</f>
        <v>0.25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0.25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0.25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0.25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0.25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1</v>
      </c>
      <c r="X28" s="66">
        <f>IF((Scoresheet!$AB28+Scoresheet!$AC28+Scoresheet!$AD28)=0,0,FLOOR(Scoresheet!AB28/(Scoresheet!$AB28+Scoresheet!$AC28+Scoresheet!$AD28),0.01))</f>
        <v>0.5</v>
      </c>
      <c r="Y28" s="66">
        <f>IF((Scoresheet!$AB28+Scoresheet!$AC28+Scoresheet!$AD28)=0,0,FLOOR(Scoresheet!AC28/(Scoresheet!$AB28+Scoresheet!$AC28+Scoresheet!$AD28),0.01))</f>
        <v>0.5</v>
      </c>
      <c r="Z28" s="115">
        <f>IF((Scoresheet!$AB28+Scoresheet!$AC28+Scoresheet!$AD28)=0,0,FLOOR(Scoresheet!AD28/(Scoresheet!$AB28+Scoresheet!$AC28+Scoresheet!$AD28),0.01))</f>
        <v>0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1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1</v>
      </c>
      <c r="AU28" s="66">
        <f t="shared" si="15"/>
        <v>0</v>
      </c>
      <c r="AV28" s="66">
        <f t="shared" si="16"/>
        <v>1</v>
      </c>
      <c r="AW28" s="66">
        <f t="shared" si="17"/>
        <v>1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0</v>
      </c>
      <c r="BD28" s="66">
        <f t="shared" si="24"/>
        <v>1</v>
      </c>
      <c r="BE28" s="66">
        <f t="shared" si="25"/>
        <v>1</v>
      </c>
      <c r="BF28" s="66">
        <f t="shared" si="26"/>
        <v>1</v>
      </c>
      <c r="BG28" s="66">
        <f t="shared" si="27"/>
        <v>1</v>
      </c>
      <c r="BH28" s="66">
        <f t="shared" si="28"/>
        <v>0</v>
      </c>
      <c r="BI28" s="66">
        <f t="shared" si="29"/>
        <v>0</v>
      </c>
      <c r="BJ28" s="66">
        <f t="shared" si="30"/>
        <v>0</v>
      </c>
      <c r="BK28" s="66">
        <f t="shared" si="31"/>
        <v>1</v>
      </c>
      <c r="BL28" s="66">
        <f t="shared" si="32"/>
        <v>1</v>
      </c>
      <c r="BM28" s="66">
        <f t="shared" si="33"/>
        <v>1</v>
      </c>
      <c r="BN28" s="66">
        <f t="shared" si="34"/>
        <v>0</v>
      </c>
      <c r="BO28" s="66">
        <f t="shared" si="35"/>
        <v>0</v>
      </c>
      <c r="BP28" s="66">
        <f t="shared" si="36"/>
        <v>0</v>
      </c>
      <c r="BQ28" s="66">
        <f t="shared" si="37"/>
        <v>1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0</v>
      </c>
      <c r="B29" s="109">
        <f>Scoresheet!B29</f>
        <v>0</v>
      </c>
      <c r="C29" s="66">
        <f>IF(Scoresheet!C29=0,0,Scoresheet!C29/(Scoresheet!C29+Scoresheet!D29))</f>
        <v>0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0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0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0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0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0</v>
      </c>
      <c r="AR29" s="66">
        <f t="shared" si="12"/>
        <v>0</v>
      </c>
      <c r="AS29" s="66">
        <f t="shared" si="13"/>
        <v>0</v>
      </c>
      <c r="AT29" s="66">
        <f t="shared" si="14"/>
        <v>0</v>
      </c>
      <c r="AU29" s="66">
        <f t="shared" si="15"/>
        <v>0</v>
      </c>
      <c r="AV29" s="66">
        <f t="shared" si="16"/>
        <v>0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0</v>
      </c>
      <c r="BD29" s="66">
        <f t="shared" si="24"/>
        <v>0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0</v>
      </c>
      <c r="BL29" s="66">
        <f t="shared" si="32"/>
        <v>0</v>
      </c>
      <c r="BM29" s="66">
        <f t="shared" si="33"/>
        <v>0</v>
      </c>
      <c r="BN29" s="66">
        <f t="shared" si="34"/>
        <v>0</v>
      </c>
      <c r="BO29" s="66">
        <f t="shared" si="35"/>
        <v>0</v>
      </c>
      <c r="BP29" s="66">
        <f t="shared" si="36"/>
        <v>0</v>
      </c>
      <c r="BQ29" s="66">
        <f t="shared" si="37"/>
        <v>0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0</v>
      </c>
      <c r="BV29" s="66">
        <f t="shared" si="42"/>
        <v>0</v>
      </c>
      <c r="BX29" s="66">
        <f t="shared" si="43"/>
        <v>0</v>
      </c>
      <c r="BY29" s="66">
        <f t="shared" si="5"/>
        <v>0</v>
      </c>
      <c r="BZ29" s="66">
        <f t="shared" si="6"/>
        <v>0</v>
      </c>
      <c r="CA29" s="66">
        <f t="shared" si="7"/>
        <v>0</v>
      </c>
      <c r="CB29" s="66">
        <f t="shared" si="8"/>
        <v>0</v>
      </c>
      <c r="CC29" s="66">
        <f t="shared" si="9"/>
        <v>0</v>
      </c>
      <c r="CD29" s="66">
        <f t="shared" si="10"/>
        <v>0</v>
      </c>
    </row>
    <row r="30" spans="1:82">
      <c r="A30" s="96">
        <f t="shared" si="11"/>
        <v>0</v>
      </c>
      <c r="B30" s="109">
        <f>Scoresheet!B30</f>
        <v>0</v>
      </c>
      <c r="C30" s="66">
        <f>IF(Scoresheet!C30=0,0,Scoresheet!C30/(Scoresheet!C30+Scoresheet!D30))</f>
        <v>0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0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0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0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0</v>
      </c>
      <c r="AR30" s="66">
        <f t="shared" si="12"/>
        <v>0</v>
      </c>
      <c r="AS30" s="66">
        <f t="shared" si="13"/>
        <v>0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0</v>
      </c>
      <c r="BD30" s="66">
        <f t="shared" si="24"/>
        <v>0</v>
      </c>
      <c r="BE30" s="66">
        <f t="shared" si="25"/>
        <v>0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0</v>
      </c>
      <c r="BL30" s="66">
        <f t="shared" si="32"/>
        <v>0</v>
      </c>
      <c r="BM30" s="66">
        <f t="shared" si="33"/>
        <v>0</v>
      </c>
      <c r="BN30" s="66">
        <f t="shared" si="34"/>
        <v>0</v>
      </c>
      <c r="BO30" s="66">
        <f t="shared" si="35"/>
        <v>0</v>
      </c>
      <c r="BP30" s="66">
        <f t="shared" si="36"/>
        <v>0</v>
      </c>
      <c r="BQ30" s="66">
        <f t="shared" si="37"/>
        <v>0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0</v>
      </c>
      <c r="BV30" s="66">
        <f t="shared" si="42"/>
        <v>0</v>
      </c>
      <c r="BX30" s="66">
        <f t="shared" si="43"/>
        <v>0</v>
      </c>
      <c r="BY30" s="66">
        <f t="shared" si="5"/>
        <v>0</v>
      </c>
      <c r="BZ30" s="66">
        <f t="shared" si="6"/>
        <v>0</v>
      </c>
      <c r="CA30" s="66">
        <f t="shared" si="7"/>
        <v>0</v>
      </c>
      <c r="CB30" s="66">
        <f t="shared" si="8"/>
        <v>0</v>
      </c>
      <c r="CC30" s="66">
        <f t="shared" si="9"/>
        <v>0</v>
      </c>
      <c r="CD30" s="66">
        <f t="shared" si="10"/>
        <v>0</v>
      </c>
    </row>
    <row r="31" spans="1:82">
      <c r="A31" s="96">
        <f t="shared" si="11"/>
        <v>0</v>
      </c>
      <c r="B31" s="109">
        <f>Scoresheet!B31</f>
        <v>0</v>
      </c>
      <c r="C31" s="66">
        <f>IF(Scoresheet!C31=0,0,Scoresheet!C31/(Scoresheet!C31+Scoresheet!D31))</f>
        <v>0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0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0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0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0</v>
      </c>
      <c r="AR31" s="66">
        <f t="shared" si="12"/>
        <v>0</v>
      </c>
      <c r="AS31" s="66">
        <f t="shared" si="13"/>
        <v>0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0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0</v>
      </c>
      <c r="BL31" s="66">
        <f t="shared" si="32"/>
        <v>0</v>
      </c>
      <c r="BM31" s="66">
        <f t="shared" si="33"/>
        <v>0</v>
      </c>
      <c r="BN31" s="66">
        <f t="shared" si="34"/>
        <v>0</v>
      </c>
      <c r="BO31" s="66">
        <f t="shared" si="35"/>
        <v>0</v>
      </c>
      <c r="BP31" s="66">
        <f t="shared" si="36"/>
        <v>0</v>
      </c>
      <c r="BQ31" s="66">
        <f t="shared" si="37"/>
        <v>0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0</v>
      </c>
      <c r="BV31" s="66">
        <f t="shared" si="42"/>
        <v>0</v>
      </c>
      <c r="BX31" s="66">
        <f t="shared" si="43"/>
        <v>0</v>
      </c>
      <c r="BY31" s="66">
        <f t="shared" si="5"/>
        <v>0</v>
      </c>
      <c r="BZ31" s="66">
        <f t="shared" si="6"/>
        <v>0</v>
      </c>
      <c r="CA31" s="66">
        <f t="shared" si="7"/>
        <v>0</v>
      </c>
      <c r="CB31" s="66">
        <f t="shared" si="8"/>
        <v>0</v>
      </c>
      <c r="CC31" s="66">
        <f t="shared" si="9"/>
        <v>0</v>
      </c>
      <c r="CD31" s="66">
        <f t="shared" si="10"/>
        <v>0</v>
      </c>
    </row>
    <row r="32" spans="1:82">
      <c r="A32" s="96">
        <f t="shared" si="11"/>
        <v>0</v>
      </c>
      <c r="B32" s="109">
        <f>Scoresheet!B32</f>
        <v>0</v>
      </c>
      <c r="C32" s="66">
        <f>IF(Scoresheet!C32=0,0,Scoresheet!C32/(Scoresheet!C32+Scoresheet!D32))</f>
        <v>0</v>
      </c>
      <c r="D32" s="109">
        <f>IF(Scoresheet!D32=0,0,Scoresheet!D32/(Scoresheet!C32+Scoresheet!D32))</f>
        <v>0</v>
      </c>
      <c r="E32" s="66">
        <f>IF(Scoresheet!E32=0,0,Scoresheet!E32/(Scoresheet!E32+Scoresheet!F32))</f>
        <v>0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0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0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0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0</v>
      </c>
      <c r="AR32" s="66">
        <f t="shared" si="12"/>
        <v>0</v>
      </c>
      <c r="AS32" s="66">
        <f t="shared" si="13"/>
        <v>0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0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0</v>
      </c>
      <c r="BL32" s="66">
        <f t="shared" si="32"/>
        <v>0</v>
      </c>
      <c r="BM32" s="66">
        <f t="shared" si="33"/>
        <v>0</v>
      </c>
      <c r="BN32" s="66">
        <f t="shared" si="34"/>
        <v>0</v>
      </c>
      <c r="BO32" s="66">
        <f t="shared" si="35"/>
        <v>0</v>
      </c>
      <c r="BP32" s="66">
        <f t="shared" si="36"/>
        <v>0</v>
      </c>
      <c r="BQ32" s="66">
        <f t="shared" si="37"/>
        <v>0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0</v>
      </c>
      <c r="BV32" s="66">
        <f t="shared" si="42"/>
        <v>0</v>
      </c>
      <c r="BX32" s="66">
        <f t="shared" si="43"/>
        <v>0</v>
      </c>
      <c r="BY32" s="66">
        <f t="shared" si="5"/>
        <v>0</v>
      </c>
      <c r="BZ32" s="66">
        <f t="shared" si="6"/>
        <v>0</v>
      </c>
      <c r="CA32" s="66">
        <f t="shared" si="7"/>
        <v>0</v>
      </c>
      <c r="CB32" s="66">
        <f t="shared" si="8"/>
        <v>0</v>
      </c>
      <c r="CC32" s="66">
        <f t="shared" si="9"/>
        <v>0</v>
      </c>
      <c r="CD32" s="66">
        <f t="shared" si="10"/>
        <v>0</v>
      </c>
    </row>
    <row r="33" spans="1:82">
      <c r="A33" s="96">
        <f t="shared" si="11"/>
        <v>0</v>
      </c>
      <c r="B33" s="109">
        <f>Scoresheet!B33</f>
        <v>0</v>
      </c>
      <c r="C33" s="66">
        <f>IF(Scoresheet!C33=0,0,Scoresheet!C33/(Scoresheet!C33+Scoresheet!D33))</f>
        <v>0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0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0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0</v>
      </c>
      <c r="AR33" s="66">
        <f t="shared" si="12"/>
        <v>0</v>
      </c>
      <c r="AS33" s="66">
        <f t="shared" si="13"/>
        <v>0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0</v>
      </c>
      <c r="BL33" s="66">
        <f t="shared" si="32"/>
        <v>0</v>
      </c>
      <c r="BM33" s="66">
        <f t="shared" si="33"/>
        <v>0</v>
      </c>
      <c r="BN33" s="66">
        <f t="shared" si="34"/>
        <v>0</v>
      </c>
      <c r="BO33" s="66">
        <f t="shared" si="35"/>
        <v>0</v>
      </c>
      <c r="BP33" s="66">
        <f t="shared" si="36"/>
        <v>0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0</v>
      </c>
      <c r="BV33" s="66">
        <f t="shared" si="42"/>
        <v>0</v>
      </c>
      <c r="BX33" s="66">
        <f t="shared" si="43"/>
        <v>0</v>
      </c>
      <c r="BY33" s="66">
        <f t="shared" si="5"/>
        <v>0</v>
      </c>
      <c r="BZ33" s="66">
        <f t="shared" si="6"/>
        <v>0</v>
      </c>
      <c r="CA33" s="66">
        <f t="shared" si="7"/>
        <v>0</v>
      </c>
      <c r="CB33" s="66">
        <f t="shared" si="8"/>
        <v>0</v>
      </c>
      <c r="CC33" s="66">
        <f t="shared" si="9"/>
        <v>0</v>
      </c>
      <c r="CD33" s="66">
        <f t="shared" si="10"/>
        <v>0</v>
      </c>
    </row>
    <row r="34" spans="1:82">
      <c r="A34" s="96">
        <f t="shared" si="11"/>
        <v>0</v>
      </c>
      <c r="B34" s="109">
        <f>Scoresheet!B34</f>
        <v>0</v>
      </c>
      <c r="C34" s="66">
        <f>IF(Scoresheet!C34=0,0,Scoresheet!C34/(Scoresheet!C34+Scoresheet!D34))</f>
        <v>0</v>
      </c>
      <c r="D34" s="109">
        <f>IF(Scoresheet!D34=0,0,Scoresheet!D34/(Scoresheet!C34+Scoresheet!D34))</f>
        <v>0</v>
      </c>
      <c r="E34" s="66">
        <f>IF(Scoresheet!E34=0,0,Scoresheet!E34/(Scoresheet!E34+Scoresheet!F34))</f>
        <v>0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0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0</v>
      </c>
      <c r="AR34" s="66">
        <f t="shared" si="12"/>
        <v>0</v>
      </c>
      <c r="AS34" s="66">
        <f t="shared" si="13"/>
        <v>0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0</v>
      </c>
      <c r="BL34" s="66">
        <f t="shared" si="32"/>
        <v>0</v>
      </c>
      <c r="BM34" s="66">
        <f t="shared" si="33"/>
        <v>0</v>
      </c>
      <c r="BN34" s="66">
        <f t="shared" si="34"/>
        <v>0</v>
      </c>
      <c r="BO34" s="66">
        <f t="shared" si="35"/>
        <v>0</v>
      </c>
      <c r="BP34" s="66">
        <f t="shared" si="36"/>
        <v>0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0</v>
      </c>
      <c r="BV34" s="66">
        <f t="shared" si="42"/>
        <v>0</v>
      </c>
      <c r="BX34" s="66">
        <f t="shared" si="43"/>
        <v>0</v>
      </c>
      <c r="BY34" s="66">
        <f t="shared" si="5"/>
        <v>0</v>
      </c>
      <c r="BZ34" s="66">
        <f t="shared" si="6"/>
        <v>0</v>
      </c>
      <c r="CA34" s="66">
        <f t="shared" si="7"/>
        <v>0</v>
      </c>
      <c r="CB34" s="66">
        <f t="shared" si="8"/>
        <v>0</v>
      </c>
      <c r="CC34" s="66">
        <f t="shared" si="9"/>
        <v>0</v>
      </c>
      <c r="CD34" s="66">
        <f t="shared" si="10"/>
        <v>0</v>
      </c>
    </row>
    <row r="35" spans="1:82">
      <c r="A35" s="96">
        <f t="shared" si="11"/>
        <v>0</v>
      </c>
      <c r="B35" s="109">
        <f>Scoresheet!B35</f>
        <v>0</v>
      </c>
      <c r="C35" s="66">
        <f>IF(Scoresheet!C35=0,0,Scoresheet!C35/(Scoresheet!C35+Scoresheet!D35))</f>
        <v>0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0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0</v>
      </c>
      <c r="AR35" s="66">
        <f t="shared" si="12"/>
        <v>0</v>
      </c>
      <c r="AS35" s="66">
        <f t="shared" si="13"/>
        <v>0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0</v>
      </c>
      <c r="BN35" s="66">
        <f t="shared" si="34"/>
        <v>0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0</v>
      </c>
      <c r="BV35" s="66">
        <f t="shared" si="42"/>
        <v>0</v>
      </c>
      <c r="BX35" s="66">
        <f t="shared" si="43"/>
        <v>0</v>
      </c>
      <c r="BY35" s="66">
        <f t="shared" si="5"/>
        <v>0</v>
      </c>
      <c r="BZ35" s="66">
        <f t="shared" si="6"/>
        <v>0</v>
      </c>
      <c r="CA35" s="66">
        <f t="shared" si="7"/>
        <v>0</v>
      </c>
      <c r="CB35" s="66">
        <f t="shared" si="8"/>
        <v>0</v>
      </c>
      <c r="CC35" s="66">
        <f t="shared" si="9"/>
        <v>0</v>
      </c>
      <c r="CD35" s="66">
        <f t="shared" si="10"/>
        <v>0</v>
      </c>
    </row>
    <row r="36" spans="1:82">
      <c r="A36" s="96">
        <f t="shared" si="11"/>
        <v>0</v>
      </c>
      <c r="B36" s="109">
        <f>Scoresheet!B36</f>
        <v>0</v>
      </c>
      <c r="C36" s="66">
        <f>IF(Scoresheet!C36=0,0,Scoresheet!C36/(Scoresheet!C36+Scoresheet!D36))</f>
        <v>0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0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0</v>
      </c>
      <c r="AR36" s="66">
        <f t="shared" si="12"/>
        <v>0</v>
      </c>
      <c r="AS36" s="66">
        <f t="shared" si="13"/>
        <v>0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0</v>
      </c>
      <c r="BO36" s="66">
        <f t="shared" si="35"/>
        <v>0</v>
      </c>
      <c r="BP36" s="66">
        <f t="shared" si="36"/>
        <v>0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0</v>
      </c>
      <c r="BV36" s="66">
        <f t="shared" si="42"/>
        <v>0</v>
      </c>
      <c r="BX36" s="66">
        <f t="shared" si="43"/>
        <v>0</v>
      </c>
      <c r="BY36" s="66">
        <f t="shared" si="5"/>
        <v>0</v>
      </c>
      <c r="BZ36" s="66">
        <f t="shared" si="6"/>
        <v>0</v>
      </c>
      <c r="CA36" s="66">
        <f t="shared" si="7"/>
        <v>0</v>
      </c>
      <c r="CB36" s="66">
        <f t="shared" si="8"/>
        <v>0</v>
      </c>
      <c r="CC36" s="66">
        <f t="shared" si="9"/>
        <v>0</v>
      </c>
      <c r="CD36" s="66">
        <f t="shared" si="10"/>
        <v>0</v>
      </c>
    </row>
    <row r="37" spans="1:82">
      <c r="A37" s="96">
        <f t="shared" si="11"/>
        <v>0</v>
      </c>
      <c r="B37" s="109">
        <f>Scoresheet!B37</f>
        <v>0</v>
      </c>
      <c r="C37" s="66">
        <f>IF(Scoresheet!C37=0,0,Scoresheet!C37/(Scoresheet!C37+Scoresheet!D37))</f>
        <v>0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0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0</v>
      </c>
      <c r="AR37" s="66">
        <f t="shared" si="12"/>
        <v>0</v>
      </c>
      <c r="AS37" s="66">
        <f t="shared" si="13"/>
        <v>0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0</v>
      </c>
      <c r="BL37" s="66">
        <f t="shared" si="32"/>
        <v>0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0</v>
      </c>
      <c r="BV37" s="66">
        <f t="shared" si="42"/>
        <v>0</v>
      </c>
      <c r="BX37" s="66">
        <f t="shared" si="43"/>
        <v>0</v>
      </c>
      <c r="BY37" s="66">
        <f t="shared" si="5"/>
        <v>0</v>
      </c>
      <c r="BZ37" s="66">
        <f t="shared" si="6"/>
        <v>0</v>
      </c>
      <c r="CA37" s="66">
        <f t="shared" si="7"/>
        <v>0</v>
      </c>
      <c r="CB37" s="66">
        <f t="shared" si="8"/>
        <v>0</v>
      </c>
      <c r="CC37" s="66">
        <f t="shared" si="9"/>
        <v>0</v>
      </c>
      <c r="CD37" s="66">
        <f t="shared" si="10"/>
        <v>0</v>
      </c>
    </row>
    <row r="38" spans="1:82">
      <c r="A38" s="96">
        <f t="shared" si="11"/>
        <v>0</v>
      </c>
      <c r="B38" s="109">
        <f>Scoresheet!B38</f>
        <v>0</v>
      </c>
      <c r="C38" s="66">
        <f>IF(Scoresheet!C38=0,0,Scoresheet!C38/(Scoresheet!C38+Scoresheet!D38))</f>
        <v>0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0</v>
      </c>
      <c r="AR38" s="66">
        <f t="shared" si="12"/>
        <v>0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0</v>
      </c>
      <c r="BL38" s="66">
        <f t="shared" si="32"/>
        <v>0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0</v>
      </c>
      <c r="BX38" s="66">
        <f t="shared" si="43"/>
        <v>0</v>
      </c>
      <c r="BY38" s="66">
        <f t="shared" si="5"/>
        <v>0</v>
      </c>
      <c r="BZ38" s="66">
        <f t="shared" si="6"/>
        <v>0</v>
      </c>
      <c r="CA38" s="66">
        <f t="shared" si="7"/>
        <v>0</v>
      </c>
      <c r="CB38" s="66">
        <f t="shared" si="8"/>
        <v>0</v>
      </c>
      <c r="CC38" s="66">
        <f t="shared" si="9"/>
        <v>0</v>
      </c>
      <c r="CD38" s="66">
        <f t="shared" si="10"/>
        <v>0</v>
      </c>
    </row>
    <row r="39" spans="1:82">
      <c r="A39" s="96">
        <f t="shared" si="11"/>
        <v>0</v>
      </c>
      <c r="B39" s="109">
        <f>Scoresheet!B39</f>
        <v>0</v>
      </c>
      <c r="C39" s="66">
        <f>IF(Scoresheet!C39=0,0,Scoresheet!C39/(Scoresheet!C39+Scoresheet!D39))</f>
        <v>0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ref="BY39:BY56" si="45">IF(AS39+AT39+AU39+AV39+AW39+AX39&gt;0,1,0)</f>
        <v>0</v>
      </c>
      <c r="BZ39" s="66">
        <f t="shared" ref="BZ39:BZ56" si="46">IF(AY39+AZ39+BA39+BB39+BC39+BD39+BE39+BF39+BG39&gt;0,1,0)</f>
        <v>0</v>
      </c>
      <c r="CA39" s="66">
        <f t="shared" ref="CA39:CA56" si="47">IF(BH39+BI39+BJ39+BK39&gt;0,1,0)</f>
        <v>0</v>
      </c>
      <c r="CB39" s="66">
        <f t="shared" ref="CB39:CB56" si="48">IF(BL39+BM39+BN39&gt;0,1,0)</f>
        <v>0</v>
      </c>
      <c r="CC39" s="66">
        <f t="shared" ref="CC39:CC56" si="49">IF(BO39+BP39+BQ39+BR39+BS39&gt;0,1,0)</f>
        <v>0</v>
      </c>
      <c r="CD39" s="66">
        <f t="shared" ref="CD39:CD56" si="50">IF(BT39+BU39+BV39&gt;0,1,0)</f>
        <v>0</v>
      </c>
    </row>
    <row r="40" spans="1:82">
      <c r="A40" s="96">
        <f t="shared" si="11"/>
        <v>0</v>
      </c>
      <c r="B40" s="109">
        <f>Scoresheet!B40</f>
        <v>0</v>
      </c>
      <c r="C40" s="66">
        <f>IF(Scoresheet!C40=0,0,Scoresheet!C40/(Scoresheet!C40+Scoresheet!D40))</f>
        <v>0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Scoresheet!B41</f>
        <v>0</v>
      </c>
      <c r="C41" s="66">
        <f>IF(Scoresheet!C41=0,0,Scoresheet!C41/(Scoresheet!C41+Scoresheet!D41))</f>
        <v>0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0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Scoresheet!B42</f>
        <v>0</v>
      </c>
      <c r="C42" s="66">
        <f>IF(Scoresheet!C42=0,0,Scoresheet!C42/(Scoresheet!C42+Scoresheet!D42))</f>
        <v>0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Scoresheet!B43</f>
        <v>0</v>
      </c>
      <c r="C43" s="66">
        <f>IF(Scoresheet!C43=0,0,Scoresheet!C43/(Scoresheet!C43+Scoresheet!D43))</f>
        <v>0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22</v>
      </c>
      <c r="B108" s="118" t="s">
        <v>10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11</v>
      </c>
      <c r="AQ108" s="96" ph="1">
        <f t="shared" ref="AQ108:BV108" si="91">SUM(AQ7:AQ107)</f>
        <v>22</v>
      </c>
      <c r="AR108" s="96" ph="1">
        <f t="shared" si="91"/>
        <v>22</v>
      </c>
      <c r="AS108" s="96" ph="1">
        <f t="shared" si="91"/>
        <v>15</v>
      </c>
      <c r="AT108" s="96" ph="1">
        <f t="shared" si="91"/>
        <v>8</v>
      </c>
      <c r="AU108" s="96" ph="1">
        <f t="shared" si="91"/>
        <v>4</v>
      </c>
      <c r="AV108" s="96" ph="1">
        <f t="shared" si="91"/>
        <v>10</v>
      </c>
      <c r="AW108" s="96" ph="1">
        <f t="shared" si="91"/>
        <v>5</v>
      </c>
      <c r="AX108" s="96" ph="1">
        <f t="shared" si="91"/>
        <v>0</v>
      </c>
      <c r="AY108" s="96" ph="1">
        <f t="shared" si="91"/>
        <v>1</v>
      </c>
      <c r="AZ108" s="96" ph="1">
        <f t="shared" si="91"/>
        <v>3</v>
      </c>
      <c r="BA108" s="96" ph="1">
        <f t="shared" si="91"/>
        <v>6</v>
      </c>
      <c r="BB108" s="96" ph="1">
        <f t="shared" si="91"/>
        <v>11</v>
      </c>
      <c r="BC108" s="96" ph="1">
        <f t="shared" si="91"/>
        <v>12</v>
      </c>
      <c r="BD108" s="96" ph="1">
        <f t="shared" si="91"/>
        <v>10</v>
      </c>
      <c r="BE108" s="96" ph="1">
        <f t="shared" si="91"/>
        <v>6</v>
      </c>
      <c r="BF108" s="96" ph="1">
        <f t="shared" si="91"/>
        <v>7</v>
      </c>
      <c r="BG108" s="96" ph="1">
        <f t="shared" si="91"/>
        <v>5</v>
      </c>
      <c r="BH108" s="96" ph="1">
        <f t="shared" si="91"/>
        <v>1</v>
      </c>
      <c r="BI108" s="96" ph="1">
        <f t="shared" si="91"/>
        <v>8</v>
      </c>
      <c r="BJ108" s="96" ph="1">
        <f t="shared" si="91"/>
        <v>5</v>
      </c>
      <c r="BK108" s="96" ph="1">
        <f t="shared" si="91"/>
        <v>14</v>
      </c>
      <c r="BL108" s="96" ph="1">
        <f t="shared" si="91"/>
        <v>3</v>
      </c>
      <c r="BM108" s="96" ph="1">
        <f t="shared" si="91"/>
        <v>11</v>
      </c>
      <c r="BN108" s="96" ph="1">
        <f t="shared" si="91"/>
        <v>15</v>
      </c>
      <c r="BO108" s="96" ph="1">
        <f t="shared" si="91"/>
        <v>1</v>
      </c>
      <c r="BP108" s="96" ph="1">
        <f t="shared" si="91"/>
        <v>14</v>
      </c>
      <c r="BQ108" s="96" ph="1">
        <f t="shared" si="91"/>
        <v>14</v>
      </c>
      <c r="BR108" s="96" ph="1">
        <f t="shared" si="91"/>
        <v>1</v>
      </c>
      <c r="BS108" s="96" ph="1">
        <f t="shared" si="91"/>
        <v>2</v>
      </c>
      <c r="BT108" s="96" ph="1">
        <f t="shared" si="91"/>
        <v>0</v>
      </c>
      <c r="BU108" s="96" ph="1">
        <f t="shared" si="91"/>
        <v>21</v>
      </c>
      <c r="BV108" s="96" ph="1">
        <f t="shared" si="91"/>
        <v>2</v>
      </c>
      <c r="BW108" s="117" t="s">
        <v>11</v>
      </c>
      <c r="BX108" s="117" ph="1">
        <f>SUM(BX7:BX107)</f>
        <v>22</v>
      </c>
      <c r="BY108" s="117" ph="1">
        <f t="shared" ref="BY108:CD108" si="92">SUM(BY7:BY107)</f>
        <v>22</v>
      </c>
      <c r="BZ108" s="117" ph="1">
        <f t="shared" si="92"/>
        <v>22</v>
      </c>
      <c r="CA108" s="117" ph="1">
        <f t="shared" si="92"/>
        <v>22</v>
      </c>
      <c r="CB108" s="117" ph="1">
        <f t="shared" si="92"/>
        <v>22</v>
      </c>
      <c r="CC108" s="117" ph="1">
        <f t="shared" si="92"/>
        <v>22</v>
      </c>
      <c r="CD108" s="117" ph="1">
        <f t="shared" si="92"/>
        <v>22</v>
      </c>
    </row>
    <row r="109" spans="1:82">
      <c r="A109" s="96"/>
      <c r="B109" s="118" t="s">
        <v>12</v>
      </c>
      <c r="C109" s="117"/>
      <c r="D109" s="123">
        <f>SUM(D7:D107)</f>
        <v>0.5</v>
      </c>
      <c r="E109" s="97">
        <f t="shared" ref="E109:AH109" si="93">SUM(E7:E107)</f>
        <v>13</v>
      </c>
      <c r="F109" s="97">
        <f>SUM(F7:F107)</f>
        <v>3.5</v>
      </c>
      <c r="G109" s="97">
        <f t="shared" si="93"/>
        <v>1.75</v>
      </c>
      <c r="H109" s="97">
        <f t="shared" si="93"/>
        <v>6.5</v>
      </c>
      <c r="I109" s="97">
        <f t="shared" si="93"/>
        <v>2.5</v>
      </c>
      <c r="J109" s="123">
        <f t="shared" si="93"/>
        <v>0</v>
      </c>
      <c r="K109" s="97">
        <f t="shared" si="93"/>
        <v>0.5</v>
      </c>
      <c r="L109" s="97">
        <f t="shared" si="93"/>
        <v>1.33</v>
      </c>
      <c r="M109" s="97">
        <f t="shared" si="93"/>
        <v>2.41</v>
      </c>
      <c r="N109" s="97">
        <f t="shared" si="93"/>
        <v>4.4000000000000004</v>
      </c>
      <c r="O109" s="97">
        <f t="shared" si="93"/>
        <v>4.9000000000000004</v>
      </c>
      <c r="P109" s="97">
        <f t="shared" si="93"/>
        <v>2.8200000000000003</v>
      </c>
      <c r="Q109" s="97">
        <f t="shared" si="93"/>
        <v>1.58</v>
      </c>
      <c r="R109" s="97">
        <f t="shared" si="93"/>
        <v>2.25</v>
      </c>
      <c r="S109" s="123">
        <f t="shared" si="93"/>
        <v>1.75</v>
      </c>
      <c r="T109" s="97">
        <f t="shared" si="93"/>
        <v>1</v>
      </c>
      <c r="U109" s="97">
        <f t="shared" si="93"/>
        <v>5.5</v>
      </c>
      <c r="V109" s="97">
        <f t="shared" si="93"/>
        <v>3.5</v>
      </c>
      <c r="W109" s="123">
        <f t="shared" si="93"/>
        <v>13</v>
      </c>
      <c r="X109" s="97">
        <f t="shared" si="93"/>
        <v>2</v>
      </c>
      <c r="Y109" s="97">
        <f t="shared" si="93"/>
        <v>7.5</v>
      </c>
      <c r="Z109" s="123">
        <f t="shared" si="93"/>
        <v>12.5</v>
      </c>
      <c r="AA109" s="97">
        <f t="shared" si="93"/>
        <v>1</v>
      </c>
      <c r="AB109" s="97">
        <f t="shared" si="93"/>
        <v>9</v>
      </c>
      <c r="AC109" s="97">
        <f t="shared" si="93"/>
        <v>9</v>
      </c>
      <c r="AD109" s="97">
        <f t="shared" si="93"/>
        <v>1</v>
      </c>
      <c r="AE109" s="123">
        <f t="shared" si="93"/>
        <v>2</v>
      </c>
      <c r="AF109" s="97">
        <f t="shared" si="93"/>
        <v>0</v>
      </c>
      <c r="AG109" s="97">
        <f t="shared" si="93"/>
        <v>20.5</v>
      </c>
      <c r="AH109" s="123">
        <f t="shared" si="93"/>
        <v>1.5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13</v>
      </c>
      <c r="C110" s="117"/>
      <c r="D110" s="123">
        <f>AR108</f>
        <v>22</v>
      </c>
      <c r="E110" s="97">
        <f>BY108</f>
        <v>22</v>
      </c>
      <c r="F110" s="97">
        <f>BY108</f>
        <v>22</v>
      </c>
      <c r="G110" s="97">
        <f>BY108</f>
        <v>22</v>
      </c>
      <c r="H110" s="97">
        <f>BY108</f>
        <v>22</v>
      </c>
      <c r="I110" s="97">
        <f>BY108</f>
        <v>22</v>
      </c>
      <c r="J110" s="123">
        <f>BY108</f>
        <v>22</v>
      </c>
      <c r="K110" s="98">
        <f>BZ108</f>
        <v>22</v>
      </c>
      <c r="L110" s="98">
        <f>BZ108</f>
        <v>22</v>
      </c>
      <c r="M110" s="98">
        <f>BZ108</f>
        <v>22</v>
      </c>
      <c r="N110" s="98">
        <f>BZ108</f>
        <v>22</v>
      </c>
      <c r="O110" s="98">
        <f>BZ108</f>
        <v>22</v>
      </c>
      <c r="P110" s="98">
        <f>BZ108</f>
        <v>22</v>
      </c>
      <c r="Q110" s="98">
        <f>BZ108</f>
        <v>22</v>
      </c>
      <c r="R110" s="98">
        <f>BZ108</f>
        <v>22</v>
      </c>
      <c r="S110" s="119">
        <f>BZ108</f>
        <v>22</v>
      </c>
      <c r="T110" s="99">
        <f>CA108</f>
        <v>22</v>
      </c>
      <c r="U110" s="99">
        <f>CA108</f>
        <v>22</v>
      </c>
      <c r="V110" s="99">
        <f>CA108</f>
        <v>22</v>
      </c>
      <c r="W110" s="120">
        <f>CA108</f>
        <v>22</v>
      </c>
      <c r="X110" s="117">
        <f>CB108</f>
        <v>22</v>
      </c>
      <c r="Y110" s="117">
        <f>CB108</f>
        <v>22</v>
      </c>
      <c r="Z110" s="118">
        <f>CB108</f>
        <v>22</v>
      </c>
      <c r="AA110" s="101">
        <f>CC108</f>
        <v>22</v>
      </c>
      <c r="AB110" s="101">
        <f>CC108</f>
        <v>22</v>
      </c>
      <c r="AC110" s="101">
        <f>CC108</f>
        <v>22</v>
      </c>
      <c r="AD110" s="101">
        <f>CC108</f>
        <v>22</v>
      </c>
      <c r="AE110" s="121">
        <f>CC108</f>
        <v>22</v>
      </c>
      <c r="AF110" s="95">
        <f>CD108</f>
        <v>22</v>
      </c>
      <c r="AG110" s="95">
        <f>CD108</f>
        <v>22</v>
      </c>
      <c r="AH110" s="122">
        <f>CD108</f>
        <v>22</v>
      </c>
      <c r="AI110" s="95"/>
      <c r="AJ110" s="95"/>
      <c r="AK110" s="95"/>
      <c r="AL110" s="95"/>
      <c r="AM110" s="95"/>
      <c r="AN110" s="95"/>
      <c r="AP110" s="66" t="s">
        <v>25</v>
      </c>
      <c r="AQ110" s="66">
        <f>SUM(BX108:CD108)</f>
        <v>154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27</v>
      </c>
      <c r="AQ111" s="66">
        <f>AQ108*7-SUM(BX108:CD108)</f>
        <v>0</v>
      </c>
    </row>
    <row r="112" spans="1:82">
      <c r="A112" s="96"/>
      <c r="B112" s="96" t="s">
        <v>14</v>
      </c>
      <c r="C112" s="96"/>
      <c r="D112" s="59">
        <f>(D109/AR108)*100</f>
        <v>2.2727272727272729</v>
      </c>
      <c r="E112" s="59">
        <f>(E109/BY108)*100</f>
        <v>59.090909090909093</v>
      </c>
      <c r="F112" s="59">
        <f>(F109/BY108)*100</f>
        <v>15.909090909090908</v>
      </c>
      <c r="G112" s="59">
        <f>(G109/BY108)*100</f>
        <v>7.9545454545454541</v>
      </c>
      <c r="H112" s="59">
        <f>(H109/BY108)*100</f>
        <v>29.545454545454547</v>
      </c>
      <c r="I112" s="59">
        <f>(I109/BY108)*100</f>
        <v>11.363636363636363</v>
      </c>
      <c r="J112" s="59">
        <f>(J109/BY108)*100</f>
        <v>0</v>
      </c>
      <c r="K112" s="59">
        <f>(K109/BZ108)*100</f>
        <v>2.2727272727272729</v>
      </c>
      <c r="L112" s="59">
        <f>(L109/BZ108)*100</f>
        <v>6.0454545454545459</v>
      </c>
      <c r="M112" s="59">
        <f>(M109/BZ108)*100</f>
        <v>10.954545454545455</v>
      </c>
      <c r="N112" s="59">
        <f>(N109/BZ108)*100</f>
        <v>20</v>
      </c>
      <c r="O112" s="59">
        <f>(O109/BZ108)*100</f>
        <v>22.272727272727273</v>
      </c>
      <c r="P112" s="59">
        <f>(P109/BZ108)*100</f>
        <v>12.81818181818182</v>
      </c>
      <c r="Q112" s="59">
        <f>(Q109/BZ108)*100</f>
        <v>7.1818181818181825</v>
      </c>
      <c r="R112" s="59">
        <f>(R109/BZ108)*100</f>
        <v>10.227272727272728</v>
      </c>
      <c r="S112" s="59">
        <f>(S109/BZ108)*100</f>
        <v>7.9545454545454541</v>
      </c>
      <c r="T112" s="59">
        <f>(T109/CA108)*100</f>
        <v>4.5454545454545459</v>
      </c>
      <c r="U112" s="59">
        <f>(U109/CA108)*100</f>
        <v>25</v>
      </c>
      <c r="V112" s="59">
        <f>(V109/CA108)*100</f>
        <v>15.909090909090908</v>
      </c>
      <c r="W112" s="59">
        <f>(W109/CA108)*100</f>
        <v>59.090909090909093</v>
      </c>
      <c r="X112" s="59">
        <f>(X109/CB108)*100</f>
        <v>9.0909090909090917</v>
      </c>
      <c r="Y112" s="59">
        <f>(Y109/CB108)*100</f>
        <v>34.090909090909086</v>
      </c>
      <c r="Z112" s="59">
        <f>(Z109/CB108)*100</f>
        <v>56.81818181818182</v>
      </c>
      <c r="AA112" s="59">
        <f>(AA109/CC108)*100</f>
        <v>4.5454545454545459</v>
      </c>
      <c r="AB112" s="59">
        <f>(AB109/CC108)*100</f>
        <v>40.909090909090914</v>
      </c>
      <c r="AC112" s="59">
        <f>(AC109/CC108)*100</f>
        <v>40.909090909090914</v>
      </c>
      <c r="AD112" s="59">
        <f>(AD109/CC108)*100</f>
        <v>4.5454545454545459</v>
      </c>
      <c r="AE112" s="59">
        <f>(AE109/CC108)*100</f>
        <v>9.0909090909090917</v>
      </c>
      <c r="AF112" s="59">
        <f>(AF109/CD108)*100</f>
        <v>0</v>
      </c>
      <c r="AG112" s="59">
        <f>(AG109/CD108)*100</f>
        <v>93.181818181818173</v>
      </c>
      <c r="AH112" s="59">
        <f>(AH109/CD108)*100</f>
        <v>6.8181818181818175</v>
      </c>
      <c r="AP112" s="66" t="s">
        <v>26</v>
      </c>
      <c r="AQ112" s="66">
        <f>AQ108*7</f>
        <v>154</v>
      </c>
    </row>
    <row r="114" spans="42:43">
      <c r="AP114" s="66" t="s">
        <v>28</v>
      </c>
      <c r="AQ114" s="66">
        <f>(AQ110-AQ111)/AQ112</f>
        <v>1</v>
      </c>
    </row>
  </sheetData>
  <sheetCalcPr fullCalcOnLoad="1"/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2012-05-16T09:27:13Z</dcterms:modified>
</cp:coreProperties>
</file>